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HIP\KSK Files\Contracts\contracts\CURRENT CONTRACTS\Alternate Format IFB - TBD - TBD\1) RFP Documents\"/>
    </mc:Choice>
  </mc:AlternateContent>
  <xr:revisionPtr revIDLastSave="0" documentId="8_{24EB4498-9F15-4C98-AB44-BABA4E291FC1}" xr6:coauthVersionLast="41" xr6:coauthVersionMax="41" xr10:uidLastSave="{00000000-0000-0000-0000-000000000000}"/>
  <bookViews>
    <workbookView xWindow="-28920" yWindow="-120" windowWidth="29040" windowHeight="15840" tabRatio="774" xr2:uid="{00000000-000D-0000-FFFF-FFFF00000000}"/>
  </bookViews>
  <sheets>
    <sheet name="Static" sheetId="3" r:id="rId1"/>
    <sheet name="Dynamic" sheetId="2" r:id="rId2"/>
    <sheet name="Interpreter Services Cover" sheetId="1" r:id="rId3"/>
    <sheet name="Static Annual English" sheetId="6" r:id="rId4"/>
    <sheet name="Static Annual Spanish" sheetId="11" r:id="rId5"/>
    <sheet name="Dynamic Annual English" sheetId="5" r:id="rId6"/>
    <sheet name="Dynamic Annual Spanish" sheetId="12" r:id="rId7"/>
    <sheet name="Static Volume" sheetId="4" r:id="rId8"/>
    <sheet name="Dynamic Volume" sheetId="8" r:id="rId9"/>
    <sheet name="Summary" sheetId="10" r:id="rId10"/>
    <sheet name="Fund Breakdown" sheetId="13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7" i="12" l="1"/>
  <c r="L126" i="5"/>
  <c r="L127" i="5"/>
  <c r="C18" i="11"/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" i="6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3" i="11"/>
  <c r="I76" i="12" l="1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C76" i="12"/>
  <c r="D76" i="12" s="1"/>
  <c r="C77" i="12"/>
  <c r="D77" i="12" s="1"/>
  <c r="C78" i="12"/>
  <c r="D78" i="12" s="1"/>
  <c r="C79" i="12"/>
  <c r="D79" i="12" s="1"/>
  <c r="C80" i="12"/>
  <c r="D80" i="12" s="1"/>
  <c r="C81" i="12"/>
  <c r="D81" i="12" s="1"/>
  <c r="C82" i="12"/>
  <c r="D82" i="12" s="1"/>
  <c r="C83" i="12"/>
  <c r="D83" i="12" s="1"/>
  <c r="C84" i="12"/>
  <c r="D84" i="12" s="1"/>
  <c r="C85" i="12"/>
  <c r="D85" i="12" s="1"/>
  <c r="C86" i="12"/>
  <c r="D86" i="12" s="1"/>
  <c r="C87" i="12"/>
  <c r="D87" i="12" s="1"/>
  <c r="C88" i="12"/>
  <c r="D88" i="12" s="1"/>
  <c r="C89" i="12"/>
  <c r="D89" i="12" s="1"/>
  <c r="C90" i="12"/>
  <c r="D90" i="12" s="1"/>
  <c r="C91" i="12"/>
  <c r="D91" i="12" s="1"/>
  <c r="C92" i="12"/>
  <c r="D92" i="12" s="1"/>
  <c r="C93" i="12"/>
  <c r="D93" i="12" s="1"/>
  <c r="C94" i="12"/>
  <c r="D94" i="12" s="1"/>
  <c r="C95" i="12"/>
  <c r="D95" i="12" s="1"/>
  <c r="C96" i="12"/>
  <c r="D96" i="12" s="1"/>
  <c r="C97" i="12"/>
  <c r="D97" i="12" s="1"/>
  <c r="C98" i="12"/>
  <c r="D98" i="12" s="1"/>
  <c r="C99" i="12"/>
  <c r="D99" i="12" s="1"/>
  <c r="C100" i="12"/>
  <c r="D100" i="12" s="1"/>
  <c r="C101" i="12"/>
  <c r="D101" i="12" s="1"/>
  <c r="C102" i="12"/>
  <c r="D102" i="12" s="1"/>
  <c r="C103" i="12"/>
  <c r="D103" i="12" s="1"/>
  <c r="C104" i="12"/>
  <c r="D104" i="12" s="1"/>
  <c r="C105" i="12"/>
  <c r="D105" i="12" s="1"/>
  <c r="C106" i="12"/>
  <c r="D106" i="12" s="1"/>
  <c r="C107" i="12"/>
  <c r="D107" i="12" s="1"/>
  <c r="C108" i="12"/>
  <c r="D108" i="12" s="1"/>
  <c r="C109" i="12"/>
  <c r="D109" i="12" s="1"/>
  <c r="C110" i="12"/>
  <c r="D110" i="12" s="1"/>
  <c r="C111" i="12"/>
  <c r="D111" i="12" s="1"/>
  <c r="C112" i="12"/>
  <c r="D112" i="12" s="1"/>
  <c r="C113" i="12"/>
  <c r="D113" i="12" s="1"/>
  <c r="C114" i="12"/>
  <c r="D114" i="12" s="1"/>
  <c r="C115" i="12"/>
  <c r="D115" i="12" s="1"/>
  <c r="C116" i="12"/>
  <c r="D116" i="12" s="1"/>
  <c r="C117" i="12"/>
  <c r="D117" i="12" s="1"/>
  <c r="C118" i="12"/>
  <c r="D118" i="12" s="1"/>
  <c r="C119" i="12"/>
  <c r="D119" i="12" s="1"/>
  <c r="C120" i="12"/>
  <c r="D120" i="12" s="1"/>
  <c r="C121" i="12"/>
  <c r="D121" i="12" s="1"/>
  <c r="C122" i="12"/>
  <c r="D122" i="12" s="1"/>
  <c r="C123" i="12"/>
  <c r="D123" i="12" s="1"/>
  <c r="C124" i="12"/>
  <c r="D124" i="12" s="1"/>
  <c r="I76" i="5"/>
  <c r="I77" i="5"/>
  <c r="L77" i="5" s="1"/>
  <c r="I78" i="5"/>
  <c r="I79" i="5"/>
  <c r="I80" i="5"/>
  <c r="I81" i="5"/>
  <c r="L81" i="5" s="1"/>
  <c r="I82" i="5"/>
  <c r="I83" i="5"/>
  <c r="I84" i="5"/>
  <c r="I85" i="5"/>
  <c r="L85" i="5" s="1"/>
  <c r="I86" i="5"/>
  <c r="I87" i="5"/>
  <c r="I88" i="5"/>
  <c r="I89" i="5"/>
  <c r="L89" i="5" s="1"/>
  <c r="I90" i="5"/>
  <c r="I91" i="5"/>
  <c r="I92" i="5"/>
  <c r="I93" i="5"/>
  <c r="L93" i="5" s="1"/>
  <c r="I94" i="5"/>
  <c r="I95" i="5"/>
  <c r="I96" i="5"/>
  <c r="I97" i="5"/>
  <c r="L97" i="5" s="1"/>
  <c r="I98" i="5"/>
  <c r="I99" i="5"/>
  <c r="I100" i="5"/>
  <c r="I101" i="5"/>
  <c r="L101" i="5" s="1"/>
  <c r="I102" i="5"/>
  <c r="I103" i="5"/>
  <c r="I104" i="5"/>
  <c r="I105" i="5"/>
  <c r="L105" i="5" s="1"/>
  <c r="I106" i="5"/>
  <c r="I107" i="5"/>
  <c r="I108" i="5"/>
  <c r="I109" i="5"/>
  <c r="L109" i="5" s="1"/>
  <c r="I110" i="5"/>
  <c r="I111" i="5"/>
  <c r="I112" i="5"/>
  <c r="I113" i="5"/>
  <c r="L113" i="5" s="1"/>
  <c r="I114" i="5"/>
  <c r="I115" i="5"/>
  <c r="I116" i="5"/>
  <c r="I117" i="5"/>
  <c r="L117" i="5" s="1"/>
  <c r="I118" i="5"/>
  <c r="I119" i="5"/>
  <c r="I120" i="5"/>
  <c r="I121" i="5"/>
  <c r="L121" i="5" s="1"/>
  <c r="I122" i="5"/>
  <c r="I123" i="5"/>
  <c r="I124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C77" i="5"/>
  <c r="D77" i="5" s="1"/>
  <c r="C78" i="5"/>
  <c r="D78" i="5" s="1"/>
  <c r="C79" i="5"/>
  <c r="D79" i="5" s="1"/>
  <c r="C80" i="5"/>
  <c r="D80" i="5" s="1"/>
  <c r="C81" i="5"/>
  <c r="D81" i="5" s="1"/>
  <c r="C82" i="5"/>
  <c r="D82" i="5" s="1"/>
  <c r="C83" i="5"/>
  <c r="D83" i="5" s="1"/>
  <c r="C84" i="5"/>
  <c r="D84" i="5" s="1"/>
  <c r="C85" i="5"/>
  <c r="D85" i="5" s="1"/>
  <c r="C86" i="5"/>
  <c r="D86" i="5" s="1"/>
  <c r="C87" i="5"/>
  <c r="D87" i="5" s="1"/>
  <c r="C88" i="5"/>
  <c r="D88" i="5" s="1"/>
  <c r="C89" i="5"/>
  <c r="D89" i="5" s="1"/>
  <c r="C90" i="5"/>
  <c r="D90" i="5" s="1"/>
  <c r="C91" i="5"/>
  <c r="D91" i="5" s="1"/>
  <c r="C92" i="5"/>
  <c r="D92" i="5" s="1"/>
  <c r="C93" i="5"/>
  <c r="D93" i="5" s="1"/>
  <c r="C94" i="5"/>
  <c r="D94" i="5" s="1"/>
  <c r="C95" i="5"/>
  <c r="D95" i="5" s="1"/>
  <c r="C96" i="5"/>
  <c r="D96" i="5" s="1"/>
  <c r="C97" i="5"/>
  <c r="D97" i="5" s="1"/>
  <c r="C98" i="5"/>
  <c r="D98" i="5" s="1"/>
  <c r="C99" i="5"/>
  <c r="D99" i="5" s="1"/>
  <c r="C100" i="5"/>
  <c r="D100" i="5" s="1"/>
  <c r="C101" i="5"/>
  <c r="D101" i="5" s="1"/>
  <c r="C102" i="5"/>
  <c r="D102" i="5" s="1"/>
  <c r="C103" i="5"/>
  <c r="D103" i="5" s="1"/>
  <c r="C104" i="5"/>
  <c r="D104" i="5" s="1"/>
  <c r="C105" i="5"/>
  <c r="D105" i="5" s="1"/>
  <c r="C106" i="5"/>
  <c r="D106" i="5" s="1"/>
  <c r="C107" i="5"/>
  <c r="D107" i="5" s="1"/>
  <c r="C108" i="5"/>
  <c r="D108" i="5" s="1"/>
  <c r="C109" i="5"/>
  <c r="D109" i="5" s="1"/>
  <c r="C110" i="5"/>
  <c r="D110" i="5" s="1"/>
  <c r="C111" i="5"/>
  <c r="D111" i="5" s="1"/>
  <c r="C112" i="5"/>
  <c r="D112" i="5" s="1"/>
  <c r="C113" i="5"/>
  <c r="D113" i="5" s="1"/>
  <c r="C114" i="5"/>
  <c r="D114" i="5" s="1"/>
  <c r="C115" i="5"/>
  <c r="D115" i="5" s="1"/>
  <c r="C116" i="5"/>
  <c r="D116" i="5" s="1"/>
  <c r="C117" i="5"/>
  <c r="D117" i="5" s="1"/>
  <c r="C118" i="5"/>
  <c r="D118" i="5" s="1"/>
  <c r="C119" i="5"/>
  <c r="D119" i="5" s="1"/>
  <c r="C120" i="5"/>
  <c r="D120" i="5" s="1"/>
  <c r="C121" i="5"/>
  <c r="D121" i="5" s="1"/>
  <c r="C122" i="5"/>
  <c r="D122" i="5" s="1"/>
  <c r="C123" i="5"/>
  <c r="D123" i="5" s="1"/>
  <c r="C124" i="5"/>
  <c r="D124" i="5" s="1"/>
  <c r="C76" i="5"/>
  <c r="D76" i="5" s="1"/>
  <c r="L123" i="5" l="1"/>
  <c r="L119" i="5"/>
  <c r="L115" i="5"/>
  <c r="L111" i="5"/>
  <c r="L107" i="5"/>
  <c r="L103" i="5"/>
  <c r="L99" i="5"/>
  <c r="L95" i="5"/>
  <c r="L91" i="5"/>
  <c r="L87" i="5"/>
  <c r="L83" i="5"/>
  <c r="L79" i="5"/>
  <c r="L122" i="5"/>
  <c r="L118" i="5"/>
  <c r="L114" i="5"/>
  <c r="L110" i="5"/>
  <c r="L106" i="5"/>
  <c r="L102" i="5"/>
  <c r="L98" i="5"/>
  <c r="L94" i="5"/>
  <c r="L90" i="5"/>
  <c r="L86" i="5"/>
  <c r="L82" i="5"/>
  <c r="L78" i="5"/>
  <c r="L124" i="5"/>
  <c r="L120" i="5"/>
  <c r="L116" i="5"/>
  <c r="L112" i="5"/>
  <c r="L108" i="5"/>
  <c r="L104" i="5"/>
  <c r="L100" i="5"/>
  <c r="L96" i="5"/>
  <c r="L92" i="5"/>
  <c r="L88" i="5"/>
  <c r="L84" i="5"/>
  <c r="L80" i="5"/>
  <c r="L76" i="5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D4" i="11"/>
  <c r="E4" i="11" s="1"/>
  <c r="D5" i="11"/>
  <c r="E5" i="11" s="1"/>
  <c r="D6" i="11"/>
  <c r="E6" i="11" s="1"/>
  <c r="D7" i="11"/>
  <c r="E7" i="11" s="1"/>
  <c r="D8" i="11"/>
  <c r="E8" i="11" s="1"/>
  <c r="D9" i="11"/>
  <c r="E9" i="11" s="1"/>
  <c r="D10" i="11"/>
  <c r="E10" i="11" s="1"/>
  <c r="D11" i="11"/>
  <c r="E11" i="11" s="1"/>
  <c r="D12" i="11"/>
  <c r="E12" i="11" s="1"/>
  <c r="D13" i="11"/>
  <c r="E13" i="11" s="1"/>
  <c r="D14" i="11"/>
  <c r="E14" i="11" s="1"/>
  <c r="D15" i="11"/>
  <c r="E15" i="11" s="1"/>
  <c r="D16" i="11"/>
  <c r="E16" i="11" s="1"/>
  <c r="D17" i="11"/>
  <c r="E17" i="11" s="1"/>
  <c r="D18" i="11"/>
  <c r="E18" i="11" s="1"/>
  <c r="D19" i="11"/>
  <c r="E19" i="11" s="1"/>
  <c r="D20" i="11"/>
  <c r="E20" i="11" s="1"/>
  <c r="D21" i="11"/>
  <c r="E21" i="11" s="1"/>
  <c r="D22" i="11"/>
  <c r="E22" i="11" s="1"/>
  <c r="D23" i="11"/>
  <c r="E23" i="11" s="1"/>
  <c r="D24" i="11"/>
  <c r="E24" i="11" s="1"/>
  <c r="D25" i="11"/>
  <c r="E25" i="11" s="1"/>
  <c r="D26" i="11"/>
  <c r="E26" i="11" s="1"/>
  <c r="D27" i="11"/>
  <c r="E27" i="11" s="1"/>
  <c r="D28" i="11"/>
  <c r="E28" i="11" s="1"/>
  <c r="D29" i="11"/>
  <c r="E29" i="11" s="1"/>
  <c r="D30" i="11"/>
  <c r="E30" i="11" s="1"/>
  <c r="D31" i="11"/>
  <c r="E31" i="11" s="1"/>
  <c r="D32" i="11"/>
  <c r="E32" i="11" s="1"/>
  <c r="D33" i="11"/>
  <c r="E33" i="11" s="1"/>
  <c r="D34" i="11"/>
  <c r="E34" i="11" s="1"/>
  <c r="D35" i="11"/>
  <c r="E35" i="11" s="1"/>
  <c r="D36" i="11"/>
  <c r="E36" i="11" s="1"/>
  <c r="D37" i="11"/>
  <c r="E37" i="11" s="1"/>
  <c r="D38" i="11"/>
  <c r="E38" i="11" s="1"/>
  <c r="D39" i="11"/>
  <c r="E39" i="11" s="1"/>
  <c r="D40" i="11"/>
  <c r="E40" i="11" s="1"/>
  <c r="D41" i="11"/>
  <c r="E41" i="11" s="1"/>
  <c r="D42" i="11"/>
  <c r="E42" i="11" s="1"/>
  <c r="D43" i="11"/>
  <c r="E43" i="11" s="1"/>
  <c r="D44" i="11"/>
  <c r="E44" i="11" s="1"/>
  <c r="D45" i="11"/>
  <c r="E45" i="11" s="1"/>
  <c r="D46" i="11"/>
  <c r="E46" i="11" s="1"/>
  <c r="G3" i="11"/>
  <c r="D3" i="11"/>
  <c r="E3" i="11" s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" i="6"/>
  <c r="D5" i="6"/>
  <c r="E5" i="6" s="1"/>
  <c r="D6" i="6"/>
  <c r="E6" i="6" s="1"/>
  <c r="D7" i="6"/>
  <c r="E7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" i="6"/>
  <c r="E4" i="6" s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3" i="12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3" i="5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H31" i="12" s="1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H50" i="12" s="1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3" i="1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H31" i="5" s="1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H50" i="5" s="1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3" i="5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F31" i="12" s="1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F50" i="12" s="1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3" i="12"/>
  <c r="E4" i="5"/>
  <c r="E5" i="5"/>
  <c r="F5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F31" i="5" s="1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F50" i="5" s="1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3" i="5"/>
  <c r="C4" i="12"/>
  <c r="D4" i="12" s="1"/>
  <c r="C5" i="12"/>
  <c r="D5" i="12" s="1"/>
  <c r="C6" i="12"/>
  <c r="D6" i="12" s="1"/>
  <c r="C7" i="12"/>
  <c r="D7" i="12" s="1"/>
  <c r="C8" i="12"/>
  <c r="D8" i="12" s="1"/>
  <c r="C9" i="12"/>
  <c r="D9" i="12" s="1"/>
  <c r="C10" i="12"/>
  <c r="D10" i="12" s="1"/>
  <c r="C11" i="12"/>
  <c r="D11" i="12" s="1"/>
  <c r="C12" i="12"/>
  <c r="D12" i="12" s="1"/>
  <c r="C13" i="12"/>
  <c r="D13" i="12" s="1"/>
  <c r="C14" i="12"/>
  <c r="D14" i="12" s="1"/>
  <c r="C15" i="12"/>
  <c r="D15" i="12" s="1"/>
  <c r="C16" i="12"/>
  <c r="D16" i="12" s="1"/>
  <c r="C17" i="12"/>
  <c r="D17" i="12" s="1"/>
  <c r="C18" i="12"/>
  <c r="D18" i="12" s="1"/>
  <c r="C19" i="12"/>
  <c r="D19" i="12" s="1"/>
  <c r="C20" i="12"/>
  <c r="D20" i="12" s="1"/>
  <c r="C21" i="12"/>
  <c r="D21" i="12" s="1"/>
  <c r="C22" i="12"/>
  <c r="D22" i="12" s="1"/>
  <c r="C23" i="12"/>
  <c r="D23" i="12" s="1"/>
  <c r="C24" i="12"/>
  <c r="D24" i="12" s="1"/>
  <c r="C25" i="12"/>
  <c r="D25" i="12" s="1"/>
  <c r="C26" i="12"/>
  <c r="D26" i="12" s="1"/>
  <c r="C27" i="12"/>
  <c r="D27" i="12" s="1"/>
  <c r="C28" i="12"/>
  <c r="D28" i="12" s="1"/>
  <c r="C29" i="12"/>
  <c r="D29" i="12" s="1"/>
  <c r="C30" i="12"/>
  <c r="D30" i="12" s="1"/>
  <c r="C31" i="12"/>
  <c r="D31" i="12" s="1"/>
  <c r="C32" i="12"/>
  <c r="D32" i="12" s="1"/>
  <c r="C33" i="12"/>
  <c r="D33" i="12" s="1"/>
  <c r="C34" i="12"/>
  <c r="D34" i="12" s="1"/>
  <c r="C35" i="12"/>
  <c r="D35" i="12" s="1"/>
  <c r="C36" i="12"/>
  <c r="D36" i="12" s="1"/>
  <c r="C37" i="12"/>
  <c r="D37" i="12" s="1"/>
  <c r="C38" i="12"/>
  <c r="D38" i="12" s="1"/>
  <c r="C39" i="12"/>
  <c r="D39" i="12" s="1"/>
  <c r="C40" i="12"/>
  <c r="D40" i="12" s="1"/>
  <c r="C41" i="12"/>
  <c r="D41" i="12" s="1"/>
  <c r="C42" i="12"/>
  <c r="D42" i="12" s="1"/>
  <c r="C43" i="12"/>
  <c r="D43" i="12" s="1"/>
  <c r="C44" i="12"/>
  <c r="D44" i="12" s="1"/>
  <c r="C45" i="12"/>
  <c r="D45" i="12" s="1"/>
  <c r="C46" i="12"/>
  <c r="D46" i="12" s="1"/>
  <c r="C47" i="12"/>
  <c r="D47" i="12" s="1"/>
  <c r="C48" i="12"/>
  <c r="D48" i="12" s="1"/>
  <c r="C49" i="12"/>
  <c r="D49" i="12" s="1"/>
  <c r="C50" i="12"/>
  <c r="D50" i="12" s="1"/>
  <c r="C51" i="12"/>
  <c r="D51" i="12" s="1"/>
  <c r="C52" i="12"/>
  <c r="D52" i="12" s="1"/>
  <c r="C53" i="12"/>
  <c r="D53" i="12" s="1"/>
  <c r="C54" i="12"/>
  <c r="D54" i="12" s="1"/>
  <c r="C55" i="12"/>
  <c r="D55" i="12" s="1"/>
  <c r="C56" i="12"/>
  <c r="D56" i="12" s="1"/>
  <c r="C57" i="12"/>
  <c r="D57" i="12" s="1"/>
  <c r="C58" i="12"/>
  <c r="D58" i="12" s="1"/>
  <c r="C59" i="12"/>
  <c r="D59" i="12" s="1"/>
  <c r="C60" i="12"/>
  <c r="D60" i="12" s="1"/>
  <c r="C61" i="12"/>
  <c r="D61" i="12" s="1"/>
  <c r="C62" i="12"/>
  <c r="D62" i="12" s="1"/>
  <c r="C63" i="12"/>
  <c r="D63" i="12" s="1"/>
  <c r="C64" i="12"/>
  <c r="D64" i="12" s="1"/>
  <c r="C65" i="12"/>
  <c r="D65" i="12" s="1"/>
  <c r="C66" i="12"/>
  <c r="D66" i="12" s="1"/>
  <c r="C67" i="12"/>
  <c r="D67" i="12" s="1"/>
  <c r="C68" i="12"/>
  <c r="D68" i="12" s="1"/>
  <c r="C69" i="12"/>
  <c r="D69" i="12" s="1"/>
  <c r="C70" i="12"/>
  <c r="D70" i="12" s="1"/>
  <c r="C71" i="12"/>
  <c r="D71" i="12" s="1"/>
  <c r="C72" i="12"/>
  <c r="D72" i="12" s="1"/>
  <c r="C73" i="12"/>
  <c r="D73" i="12" s="1"/>
  <c r="C74" i="12"/>
  <c r="D74" i="12" s="1"/>
  <c r="C75" i="12"/>
  <c r="D75" i="12" s="1"/>
  <c r="C4" i="5"/>
  <c r="D4" i="5" s="1"/>
  <c r="C5" i="5"/>
  <c r="D5" i="5" s="1"/>
  <c r="C6" i="5"/>
  <c r="D6" i="5" s="1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32" i="5"/>
  <c r="D32" i="5" s="1"/>
  <c r="C33" i="5"/>
  <c r="D33" i="5" s="1"/>
  <c r="C34" i="5"/>
  <c r="D34" i="5" s="1"/>
  <c r="C35" i="5"/>
  <c r="D35" i="5" s="1"/>
  <c r="C36" i="5"/>
  <c r="D36" i="5" s="1"/>
  <c r="C37" i="5"/>
  <c r="D37" i="5" s="1"/>
  <c r="C38" i="5"/>
  <c r="D38" i="5" s="1"/>
  <c r="C39" i="5"/>
  <c r="D39" i="5" s="1"/>
  <c r="C40" i="5"/>
  <c r="D40" i="5" s="1"/>
  <c r="C41" i="5"/>
  <c r="D41" i="5" s="1"/>
  <c r="C42" i="5"/>
  <c r="D42" i="5" s="1"/>
  <c r="C43" i="5"/>
  <c r="D43" i="5" s="1"/>
  <c r="C44" i="5"/>
  <c r="D44" i="5" s="1"/>
  <c r="C45" i="5"/>
  <c r="D45" i="5" s="1"/>
  <c r="C46" i="5"/>
  <c r="D46" i="5" s="1"/>
  <c r="C47" i="5"/>
  <c r="D47" i="5" s="1"/>
  <c r="C48" i="5"/>
  <c r="D48" i="5" s="1"/>
  <c r="C49" i="5"/>
  <c r="D49" i="5" s="1"/>
  <c r="C50" i="5"/>
  <c r="D50" i="5" s="1"/>
  <c r="C51" i="5"/>
  <c r="D51" i="5" s="1"/>
  <c r="C52" i="5"/>
  <c r="D52" i="5" s="1"/>
  <c r="C53" i="5"/>
  <c r="D53" i="5" s="1"/>
  <c r="C54" i="5"/>
  <c r="D54" i="5" s="1"/>
  <c r="C55" i="5"/>
  <c r="D55" i="5" s="1"/>
  <c r="C56" i="5"/>
  <c r="D56" i="5" s="1"/>
  <c r="C57" i="5"/>
  <c r="D57" i="5" s="1"/>
  <c r="C58" i="5"/>
  <c r="D58" i="5" s="1"/>
  <c r="C59" i="5"/>
  <c r="D59" i="5" s="1"/>
  <c r="C60" i="5"/>
  <c r="D60" i="5" s="1"/>
  <c r="C61" i="5"/>
  <c r="D61" i="5" s="1"/>
  <c r="C62" i="5"/>
  <c r="D62" i="5" s="1"/>
  <c r="C63" i="5"/>
  <c r="D63" i="5" s="1"/>
  <c r="C64" i="5"/>
  <c r="D64" i="5" s="1"/>
  <c r="C65" i="5"/>
  <c r="D65" i="5" s="1"/>
  <c r="C66" i="5"/>
  <c r="D66" i="5" s="1"/>
  <c r="C67" i="5"/>
  <c r="D67" i="5" s="1"/>
  <c r="C68" i="5"/>
  <c r="D68" i="5" s="1"/>
  <c r="C69" i="5"/>
  <c r="D69" i="5" s="1"/>
  <c r="C70" i="5"/>
  <c r="D70" i="5" s="1"/>
  <c r="C71" i="5"/>
  <c r="D71" i="5" s="1"/>
  <c r="C72" i="5"/>
  <c r="D72" i="5" s="1"/>
  <c r="C73" i="5"/>
  <c r="D73" i="5" s="1"/>
  <c r="C74" i="5"/>
  <c r="D74" i="5" s="1"/>
  <c r="C75" i="5"/>
  <c r="D75" i="5" s="1"/>
  <c r="C3" i="12"/>
  <c r="D3" i="12" s="1"/>
  <c r="C3" i="5"/>
  <c r="D3" i="5" s="1"/>
  <c r="L72" i="5" l="1"/>
  <c r="L60" i="5"/>
  <c r="L48" i="5"/>
  <c r="L36" i="5"/>
  <c r="L24" i="5"/>
  <c r="L16" i="5"/>
  <c r="L4" i="5"/>
  <c r="L75" i="5"/>
  <c r="L71" i="5"/>
  <c r="L67" i="5"/>
  <c r="L63" i="5"/>
  <c r="L59" i="5"/>
  <c r="L55" i="5"/>
  <c r="L51" i="5"/>
  <c r="L47" i="5"/>
  <c r="L43" i="5"/>
  <c r="L39" i="5"/>
  <c r="L35" i="5"/>
  <c r="J31" i="5"/>
  <c r="K31" i="5" s="1"/>
  <c r="L31" i="5"/>
  <c r="L27" i="5"/>
  <c r="L23" i="5"/>
  <c r="L19" i="5"/>
  <c r="L15" i="5"/>
  <c r="L11" i="5"/>
  <c r="L7" i="5"/>
  <c r="L3" i="5"/>
  <c r="L64" i="5"/>
  <c r="L52" i="5"/>
  <c r="L40" i="5"/>
  <c r="L32" i="5"/>
  <c r="L20" i="5"/>
  <c r="L8" i="5"/>
  <c r="D126" i="5"/>
  <c r="L74" i="5"/>
  <c r="L70" i="5"/>
  <c r="L66" i="5"/>
  <c r="L62" i="5"/>
  <c r="L58" i="5"/>
  <c r="L54" i="5"/>
  <c r="J50" i="5"/>
  <c r="K50" i="5" s="1"/>
  <c r="L50" i="5"/>
  <c r="L46" i="5"/>
  <c r="L42" i="5"/>
  <c r="L38" i="5"/>
  <c r="L34" i="5"/>
  <c r="L30" i="5"/>
  <c r="L26" i="5"/>
  <c r="L22" i="5"/>
  <c r="L18" i="5"/>
  <c r="L14" i="5"/>
  <c r="L10" i="5"/>
  <c r="L6" i="5"/>
  <c r="J31" i="12"/>
  <c r="K31" i="12" s="1"/>
  <c r="L31" i="12"/>
  <c r="J47" i="11"/>
  <c r="M47" i="11"/>
  <c r="L68" i="5"/>
  <c r="L56" i="5"/>
  <c r="L44" i="5"/>
  <c r="L28" i="5"/>
  <c r="L12" i="5"/>
  <c r="D126" i="12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L21" i="5"/>
  <c r="L17" i="5"/>
  <c r="L13" i="5"/>
  <c r="L9" i="5"/>
  <c r="L5" i="5"/>
  <c r="J50" i="12"/>
  <c r="K50" i="12" s="1"/>
  <c r="L50" i="12"/>
  <c r="G47" i="11"/>
  <c r="D47" i="11"/>
  <c r="J124" i="12"/>
  <c r="H124" i="12"/>
  <c r="F124" i="12"/>
  <c r="L124" i="12" s="1"/>
  <c r="J123" i="12"/>
  <c r="H123" i="12"/>
  <c r="F123" i="12"/>
  <c r="L123" i="12" s="1"/>
  <c r="J122" i="12"/>
  <c r="H122" i="12"/>
  <c r="F122" i="12"/>
  <c r="L122" i="12" s="1"/>
  <c r="J121" i="12"/>
  <c r="H121" i="12"/>
  <c r="F121" i="12"/>
  <c r="L121" i="12" s="1"/>
  <c r="J120" i="12"/>
  <c r="H120" i="12"/>
  <c r="F120" i="12"/>
  <c r="L120" i="12" s="1"/>
  <c r="J119" i="12"/>
  <c r="H119" i="12"/>
  <c r="F119" i="12"/>
  <c r="L119" i="12" s="1"/>
  <c r="J118" i="12"/>
  <c r="H118" i="12"/>
  <c r="F118" i="12"/>
  <c r="L118" i="12" s="1"/>
  <c r="J117" i="12"/>
  <c r="H117" i="12"/>
  <c r="F117" i="12"/>
  <c r="L117" i="12" s="1"/>
  <c r="J116" i="12"/>
  <c r="H116" i="12"/>
  <c r="F116" i="12"/>
  <c r="L116" i="12" s="1"/>
  <c r="J115" i="12"/>
  <c r="H115" i="12"/>
  <c r="F115" i="12"/>
  <c r="L115" i="12" s="1"/>
  <c r="J114" i="12"/>
  <c r="H114" i="12"/>
  <c r="F114" i="12"/>
  <c r="L114" i="12" s="1"/>
  <c r="J113" i="12"/>
  <c r="H113" i="12"/>
  <c r="F113" i="12"/>
  <c r="L113" i="12" s="1"/>
  <c r="J112" i="12"/>
  <c r="H112" i="12"/>
  <c r="F112" i="12"/>
  <c r="L112" i="12" s="1"/>
  <c r="J111" i="12"/>
  <c r="H111" i="12"/>
  <c r="F111" i="12"/>
  <c r="L111" i="12" s="1"/>
  <c r="J110" i="12"/>
  <c r="H110" i="12"/>
  <c r="F110" i="12"/>
  <c r="L110" i="12" s="1"/>
  <c r="J109" i="12"/>
  <c r="H109" i="12"/>
  <c r="F109" i="12"/>
  <c r="L109" i="12" s="1"/>
  <c r="J108" i="12"/>
  <c r="H108" i="12"/>
  <c r="F108" i="12"/>
  <c r="L108" i="12" s="1"/>
  <c r="J107" i="12"/>
  <c r="H107" i="12"/>
  <c r="F107" i="12"/>
  <c r="L107" i="12" s="1"/>
  <c r="J106" i="12"/>
  <c r="H106" i="12"/>
  <c r="F106" i="12"/>
  <c r="L106" i="12" s="1"/>
  <c r="J105" i="12"/>
  <c r="H105" i="12"/>
  <c r="F105" i="12"/>
  <c r="L105" i="12" s="1"/>
  <c r="J104" i="12"/>
  <c r="H104" i="12"/>
  <c r="F104" i="12"/>
  <c r="L104" i="12" s="1"/>
  <c r="J103" i="12"/>
  <c r="H103" i="12"/>
  <c r="F103" i="12"/>
  <c r="L103" i="12" s="1"/>
  <c r="J102" i="12"/>
  <c r="H102" i="12"/>
  <c r="F102" i="12"/>
  <c r="L102" i="12" s="1"/>
  <c r="J101" i="12"/>
  <c r="H101" i="12"/>
  <c r="F101" i="12"/>
  <c r="L101" i="12" s="1"/>
  <c r="J100" i="12"/>
  <c r="H100" i="12"/>
  <c r="F100" i="12"/>
  <c r="L100" i="12" s="1"/>
  <c r="J99" i="12"/>
  <c r="H99" i="12"/>
  <c r="F99" i="12"/>
  <c r="L99" i="12" s="1"/>
  <c r="J98" i="12"/>
  <c r="H98" i="12"/>
  <c r="F98" i="12"/>
  <c r="L98" i="12" s="1"/>
  <c r="J97" i="12"/>
  <c r="H97" i="12"/>
  <c r="F97" i="12"/>
  <c r="L97" i="12" s="1"/>
  <c r="J96" i="12"/>
  <c r="H96" i="12"/>
  <c r="F96" i="12"/>
  <c r="L96" i="12" s="1"/>
  <c r="J95" i="12"/>
  <c r="H95" i="12"/>
  <c r="F95" i="12"/>
  <c r="L95" i="12" s="1"/>
  <c r="J94" i="12"/>
  <c r="H94" i="12"/>
  <c r="F94" i="12"/>
  <c r="L94" i="12" s="1"/>
  <c r="J93" i="12"/>
  <c r="H93" i="12"/>
  <c r="F93" i="12"/>
  <c r="L93" i="12" s="1"/>
  <c r="J92" i="12"/>
  <c r="H92" i="12"/>
  <c r="F92" i="12"/>
  <c r="L92" i="12" s="1"/>
  <c r="J91" i="12"/>
  <c r="H91" i="12"/>
  <c r="F91" i="12"/>
  <c r="L91" i="12" s="1"/>
  <c r="J90" i="12"/>
  <c r="H90" i="12"/>
  <c r="F90" i="12"/>
  <c r="L90" i="12" s="1"/>
  <c r="J89" i="12"/>
  <c r="H89" i="12"/>
  <c r="F89" i="12"/>
  <c r="L89" i="12" s="1"/>
  <c r="J88" i="12"/>
  <c r="H88" i="12"/>
  <c r="F88" i="12"/>
  <c r="L88" i="12" s="1"/>
  <c r="J87" i="12"/>
  <c r="H87" i="12"/>
  <c r="F87" i="12"/>
  <c r="L87" i="12" s="1"/>
  <c r="J86" i="12"/>
  <c r="H86" i="12"/>
  <c r="F86" i="12"/>
  <c r="L86" i="12" s="1"/>
  <c r="J85" i="12"/>
  <c r="H85" i="12"/>
  <c r="F85" i="12"/>
  <c r="L85" i="12" s="1"/>
  <c r="J84" i="12"/>
  <c r="H84" i="12"/>
  <c r="F84" i="12"/>
  <c r="L84" i="12" s="1"/>
  <c r="J83" i="12"/>
  <c r="H83" i="12"/>
  <c r="F83" i="12"/>
  <c r="L83" i="12" s="1"/>
  <c r="J82" i="12"/>
  <c r="H82" i="12"/>
  <c r="F82" i="12"/>
  <c r="L82" i="12" s="1"/>
  <c r="J81" i="12"/>
  <c r="H81" i="12"/>
  <c r="F81" i="12"/>
  <c r="L81" i="12" s="1"/>
  <c r="J80" i="12"/>
  <c r="H80" i="12"/>
  <c r="F80" i="12"/>
  <c r="L80" i="12" s="1"/>
  <c r="J79" i="12"/>
  <c r="H79" i="12"/>
  <c r="F79" i="12"/>
  <c r="L79" i="12" s="1"/>
  <c r="J78" i="12"/>
  <c r="H78" i="12"/>
  <c r="F78" i="12"/>
  <c r="L78" i="12" s="1"/>
  <c r="J77" i="12"/>
  <c r="H77" i="12"/>
  <c r="F77" i="12"/>
  <c r="L77" i="12" s="1"/>
  <c r="J76" i="12"/>
  <c r="H76" i="12"/>
  <c r="F76" i="12"/>
  <c r="L76" i="12" s="1"/>
  <c r="J75" i="12"/>
  <c r="H75" i="12"/>
  <c r="F75" i="12"/>
  <c r="L75" i="12" s="1"/>
  <c r="J74" i="12"/>
  <c r="H74" i="12"/>
  <c r="F74" i="12"/>
  <c r="L74" i="12" s="1"/>
  <c r="J73" i="12"/>
  <c r="H73" i="12"/>
  <c r="F73" i="12"/>
  <c r="L73" i="12" s="1"/>
  <c r="J72" i="12"/>
  <c r="H72" i="12"/>
  <c r="F72" i="12"/>
  <c r="L72" i="12" s="1"/>
  <c r="J71" i="12"/>
  <c r="H71" i="12"/>
  <c r="F71" i="12"/>
  <c r="L71" i="12" s="1"/>
  <c r="J70" i="12"/>
  <c r="H70" i="12"/>
  <c r="F70" i="12"/>
  <c r="L70" i="12" s="1"/>
  <c r="J69" i="12"/>
  <c r="H69" i="12"/>
  <c r="F69" i="12"/>
  <c r="L69" i="12" s="1"/>
  <c r="J68" i="12"/>
  <c r="H68" i="12"/>
  <c r="F68" i="12"/>
  <c r="L68" i="12" s="1"/>
  <c r="J67" i="12"/>
  <c r="H67" i="12"/>
  <c r="F67" i="12"/>
  <c r="L67" i="12" s="1"/>
  <c r="J66" i="12"/>
  <c r="H66" i="12"/>
  <c r="F66" i="12"/>
  <c r="L66" i="12" s="1"/>
  <c r="J65" i="12"/>
  <c r="H65" i="12"/>
  <c r="F65" i="12"/>
  <c r="L65" i="12" s="1"/>
  <c r="J64" i="12"/>
  <c r="H64" i="12"/>
  <c r="F64" i="12"/>
  <c r="L64" i="12" s="1"/>
  <c r="J63" i="12"/>
  <c r="H63" i="12"/>
  <c r="F63" i="12"/>
  <c r="L63" i="12" s="1"/>
  <c r="J62" i="12"/>
  <c r="H62" i="12"/>
  <c r="F62" i="12"/>
  <c r="L62" i="12" s="1"/>
  <c r="J61" i="12"/>
  <c r="H61" i="12"/>
  <c r="F61" i="12"/>
  <c r="L61" i="12" s="1"/>
  <c r="J60" i="12"/>
  <c r="H60" i="12"/>
  <c r="F60" i="12"/>
  <c r="L60" i="12" s="1"/>
  <c r="J59" i="12"/>
  <c r="H59" i="12"/>
  <c r="F59" i="12"/>
  <c r="L59" i="12" s="1"/>
  <c r="J58" i="12"/>
  <c r="H58" i="12"/>
  <c r="F58" i="12"/>
  <c r="L58" i="12" s="1"/>
  <c r="J57" i="12"/>
  <c r="H57" i="12"/>
  <c r="F57" i="12"/>
  <c r="L57" i="12" s="1"/>
  <c r="J56" i="12"/>
  <c r="H56" i="12"/>
  <c r="F56" i="12"/>
  <c r="L56" i="12" s="1"/>
  <c r="J55" i="12"/>
  <c r="H55" i="12"/>
  <c r="F55" i="12"/>
  <c r="L55" i="12" s="1"/>
  <c r="J54" i="12"/>
  <c r="H54" i="12"/>
  <c r="F54" i="12"/>
  <c r="L54" i="12" s="1"/>
  <c r="J53" i="12"/>
  <c r="H53" i="12"/>
  <c r="F53" i="12"/>
  <c r="L53" i="12" s="1"/>
  <c r="J52" i="12"/>
  <c r="H52" i="12"/>
  <c r="F52" i="12"/>
  <c r="L52" i="12" s="1"/>
  <c r="J51" i="12"/>
  <c r="H51" i="12"/>
  <c r="F51" i="12"/>
  <c r="L51" i="12" s="1"/>
  <c r="J49" i="12"/>
  <c r="H49" i="12"/>
  <c r="F49" i="12"/>
  <c r="L49" i="12" s="1"/>
  <c r="J48" i="12"/>
  <c r="H48" i="12"/>
  <c r="F48" i="12"/>
  <c r="L48" i="12" s="1"/>
  <c r="J47" i="12"/>
  <c r="H47" i="12"/>
  <c r="F47" i="12"/>
  <c r="L47" i="12" s="1"/>
  <c r="J46" i="12"/>
  <c r="H46" i="12"/>
  <c r="F46" i="12"/>
  <c r="L46" i="12" s="1"/>
  <c r="J45" i="12"/>
  <c r="H45" i="12"/>
  <c r="F45" i="12"/>
  <c r="L45" i="12" s="1"/>
  <c r="J44" i="12"/>
  <c r="H44" i="12"/>
  <c r="F44" i="12"/>
  <c r="L44" i="12" s="1"/>
  <c r="J43" i="12"/>
  <c r="H43" i="12"/>
  <c r="F43" i="12"/>
  <c r="L43" i="12" s="1"/>
  <c r="J42" i="12"/>
  <c r="H42" i="12"/>
  <c r="F42" i="12"/>
  <c r="L42" i="12" s="1"/>
  <c r="J41" i="12"/>
  <c r="H41" i="12"/>
  <c r="F41" i="12"/>
  <c r="L41" i="12" s="1"/>
  <c r="J40" i="12"/>
  <c r="H40" i="12"/>
  <c r="F40" i="12"/>
  <c r="L40" i="12" s="1"/>
  <c r="J39" i="12"/>
  <c r="H39" i="12"/>
  <c r="F39" i="12"/>
  <c r="L39" i="12" s="1"/>
  <c r="J38" i="12"/>
  <c r="H38" i="12"/>
  <c r="F38" i="12"/>
  <c r="L38" i="12" s="1"/>
  <c r="J37" i="12"/>
  <c r="H37" i="12"/>
  <c r="F37" i="12"/>
  <c r="L37" i="12" s="1"/>
  <c r="J36" i="12"/>
  <c r="H36" i="12"/>
  <c r="F36" i="12"/>
  <c r="L36" i="12" s="1"/>
  <c r="J35" i="12"/>
  <c r="H35" i="12"/>
  <c r="F35" i="12"/>
  <c r="L35" i="12" s="1"/>
  <c r="J34" i="12"/>
  <c r="H34" i="12"/>
  <c r="F34" i="12"/>
  <c r="L34" i="12" s="1"/>
  <c r="J33" i="12"/>
  <c r="H33" i="12"/>
  <c r="F33" i="12"/>
  <c r="L33" i="12" s="1"/>
  <c r="J32" i="12"/>
  <c r="H32" i="12"/>
  <c r="F32" i="12"/>
  <c r="L32" i="12" s="1"/>
  <c r="J30" i="12"/>
  <c r="H30" i="12"/>
  <c r="F30" i="12"/>
  <c r="L30" i="12" s="1"/>
  <c r="J29" i="12"/>
  <c r="H29" i="12"/>
  <c r="F29" i="12"/>
  <c r="L29" i="12" s="1"/>
  <c r="J28" i="12"/>
  <c r="H28" i="12"/>
  <c r="F28" i="12"/>
  <c r="L28" i="12" s="1"/>
  <c r="J27" i="12"/>
  <c r="H27" i="12"/>
  <c r="F27" i="12"/>
  <c r="L27" i="12" s="1"/>
  <c r="J26" i="12"/>
  <c r="H26" i="12"/>
  <c r="F26" i="12"/>
  <c r="L26" i="12" s="1"/>
  <c r="J25" i="12"/>
  <c r="H25" i="12"/>
  <c r="F25" i="12"/>
  <c r="L25" i="12" s="1"/>
  <c r="J24" i="12"/>
  <c r="H24" i="12"/>
  <c r="F24" i="12"/>
  <c r="L24" i="12" s="1"/>
  <c r="J23" i="12"/>
  <c r="H23" i="12"/>
  <c r="F23" i="12"/>
  <c r="L23" i="12" s="1"/>
  <c r="J22" i="12"/>
  <c r="H22" i="12"/>
  <c r="F22" i="12"/>
  <c r="L22" i="12" s="1"/>
  <c r="J21" i="12"/>
  <c r="H21" i="12"/>
  <c r="F21" i="12"/>
  <c r="L21" i="12" s="1"/>
  <c r="J20" i="12"/>
  <c r="H20" i="12"/>
  <c r="F20" i="12"/>
  <c r="L20" i="12" s="1"/>
  <c r="J19" i="12"/>
  <c r="H19" i="12"/>
  <c r="F19" i="12"/>
  <c r="L19" i="12" s="1"/>
  <c r="J18" i="12"/>
  <c r="H18" i="12"/>
  <c r="F18" i="12"/>
  <c r="L18" i="12" s="1"/>
  <c r="J17" i="12"/>
  <c r="H17" i="12"/>
  <c r="F17" i="12"/>
  <c r="L17" i="12" s="1"/>
  <c r="J16" i="12"/>
  <c r="H16" i="12"/>
  <c r="F16" i="12"/>
  <c r="L16" i="12" s="1"/>
  <c r="J15" i="12"/>
  <c r="H15" i="12"/>
  <c r="F15" i="12"/>
  <c r="L15" i="12" s="1"/>
  <c r="J14" i="12"/>
  <c r="H14" i="12"/>
  <c r="F14" i="12"/>
  <c r="L14" i="12" s="1"/>
  <c r="J13" i="12"/>
  <c r="H13" i="12"/>
  <c r="F13" i="12"/>
  <c r="L13" i="12" s="1"/>
  <c r="J12" i="12"/>
  <c r="H12" i="12"/>
  <c r="F12" i="12"/>
  <c r="L12" i="12" s="1"/>
  <c r="J11" i="12"/>
  <c r="H11" i="12"/>
  <c r="F11" i="12"/>
  <c r="L11" i="12" s="1"/>
  <c r="J10" i="12"/>
  <c r="H10" i="12"/>
  <c r="F10" i="12"/>
  <c r="L10" i="12" s="1"/>
  <c r="J9" i="12"/>
  <c r="H9" i="12"/>
  <c r="F9" i="12"/>
  <c r="L9" i="12" s="1"/>
  <c r="J8" i="12"/>
  <c r="H8" i="12"/>
  <c r="F8" i="12"/>
  <c r="L8" i="12" s="1"/>
  <c r="J7" i="12"/>
  <c r="H7" i="12"/>
  <c r="F7" i="12"/>
  <c r="L7" i="12" s="1"/>
  <c r="J6" i="12"/>
  <c r="H6" i="12"/>
  <c r="F6" i="12"/>
  <c r="L6" i="12" s="1"/>
  <c r="J5" i="12"/>
  <c r="H5" i="12"/>
  <c r="F5" i="12"/>
  <c r="L5" i="12" s="1"/>
  <c r="J4" i="12"/>
  <c r="H4" i="12"/>
  <c r="F4" i="12"/>
  <c r="L4" i="12" s="1"/>
  <c r="E125" i="12"/>
  <c r="C125" i="12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3" i="1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F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B127" i="8"/>
  <c r="K6" i="12" l="1"/>
  <c r="K10" i="12"/>
  <c r="K14" i="12"/>
  <c r="K18" i="12"/>
  <c r="K22" i="12"/>
  <c r="K26" i="12"/>
  <c r="K30" i="12"/>
  <c r="K35" i="12"/>
  <c r="K39" i="12"/>
  <c r="K43" i="12"/>
  <c r="K47" i="12"/>
  <c r="K52" i="12"/>
  <c r="K56" i="12"/>
  <c r="K60" i="12"/>
  <c r="K64" i="12"/>
  <c r="K68" i="12"/>
  <c r="K72" i="12"/>
  <c r="K76" i="12"/>
  <c r="K80" i="12"/>
  <c r="K84" i="12"/>
  <c r="K88" i="12"/>
  <c r="K92" i="12"/>
  <c r="K96" i="12"/>
  <c r="K122" i="5"/>
  <c r="K118" i="5"/>
  <c r="K114" i="5"/>
  <c r="K110" i="5"/>
  <c r="K106" i="5"/>
  <c r="K102" i="5"/>
  <c r="K98" i="5"/>
  <c r="K94" i="5"/>
  <c r="K90" i="5"/>
  <c r="K86" i="5"/>
  <c r="K82" i="5"/>
  <c r="K78" i="5"/>
  <c r="K74" i="5"/>
  <c r="K70" i="5"/>
  <c r="K66" i="5"/>
  <c r="K62" i="5"/>
  <c r="K58" i="5"/>
  <c r="K54" i="5"/>
  <c r="K49" i="5"/>
  <c r="P120" i="5" s="1"/>
  <c r="K45" i="5"/>
  <c r="K41" i="5"/>
  <c r="K37" i="5"/>
  <c r="K33" i="5"/>
  <c r="K28" i="5"/>
  <c r="K24" i="5"/>
  <c r="K20" i="5"/>
  <c r="K16" i="5"/>
  <c r="K12" i="5"/>
  <c r="K8" i="5"/>
  <c r="K4" i="5"/>
  <c r="K5" i="12"/>
  <c r="K9" i="12"/>
  <c r="K13" i="12"/>
  <c r="K17" i="12"/>
  <c r="K21" i="12"/>
  <c r="K25" i="12"/>
  <c r="K29" i="12"/>
  <c r="K34" i="12"/>
  <c r="K38" i="12"/>
  <c r="K42" i="12"/>
  <c r="K46" i="12"/>
  <c r="K51" i="12"/>
  <c r="K55" i="12"/>
  <c r="K59" i="12"/>
  <c r="K63" i="12"/>
  <c r="K67" i="12"/>
  <c r="K71" i="12"/>
  <c r="K75" i="12"/>
  <c r="K79" i="12"/>
  <c r="K83" i="12"/>
  <c r="K87" i="12"/>
  <c r="K91" i="12"/>
  <c r="K95" i="12"/>
  <c r="K99" i="12"/>
  <c r="K103" i="12"/>
  <c r="K107" i="12"/>
  <c r="K111" i="12"/>
  <c r="K115" i="12"/>
  <c r="K119" i="12"/>
  <c r="K123" i="12"/>
  <c r="K121" i="5"/>
  <c r="K117" i="5"/>
  <c r="K113" i="5"/>
  <c r="K109" i="5"/>
  <c r="K105" i="5"/>
  <c r="K101" i="5"/>
  <c r="K97" i="5"/>
  <c r="K93" i="5"/>
  <c r="K89" i="5"/>
  <c r="K85" i="5"/>
  <c r="K81" i="5"/>
  <c r="K77" i="5"/>
  <c r="K73" i="5"/>
  <c r="K69" i="5"/>
  <c r="K65" i="5"/>
  <c r="K61" i="5"/>
  <c r="K57" i="5"/>
  <c r="K53" i="5"/>
  <c r="K48" i="5"/>
  <c r="K44" i="5"/>
  <c r="K40" i="5"/>
  <c r="K36" i="5"/>
  <c r="K32" i="5"/>
  <c r="K27" i="5"/>
  <c r="K23" i="5"/>
  <c r="K19" i="5"/>
  <c r="K15" i="5"/>
  <c r="K11" i="5"/>
  <c r="K7" i="5"/>
  <c r="K4" i="12"/>
  <c r="K8" i="12"/>
  <c r="K12" i="12"/>
  <c r="K16" i="12"/>
  <c r="K20" i="12"/>
  <c r="K24" i="12"/>
  <c r="K28" i="12"/>
  <c r="K33" i="12"/>
  <c r="K37" i="12"/>
  <c r="K41" i="12"/>
  <c r="K45" i="12"/>
  <c r="K49" i="12"/>
  <c r="P120" i="12" s="1"/>
  <c r="K54" i="12"/>
  <c r="K58" i="12"/>
  <c r="K62" i="12"/>
  <c r="K66" i="12"/>
  <c r="K70" i="12"/>
  <c r="K74" i="12"/>
  <c r="K78" i="12"/>
  <c r="K82" i="12"/>
  <c r="K86" i="12"/>
  <c r="K90" i="12"/>
  <c r="K94" i="12"/>
  <c r="K98" i="12"/>
  <c r="K102" i="12"/>
  <c r="K106" i="12"/>
  <c r="K110" i="12"/>
  <c r="K114" i="12"/>
  <c r="K118" i="12"/>
  <c r="K122" i="12"/>
  <c r="K124" i="5"/>
  <c r="P124" i="5" s="1"/>
  <c r="K120" i="5"/>
  <c r="K116" i="5"/>
  <c r="P122" i="5" s="1"/>
  <c r="K112" i="5"/>
  <c r="K108" i="5"/>
  <c r="K104" i="5"/>
  <c r="K100" i="5"/>
  <c r="K96" i="5"/>
  <c r="K92" i="5"/>
  <c r="K88" i="5"/>
  <c r="K84" i="5"/>
  <c r="K80" i="5"/>
  <c r="K76" i="5"/>
  <c r="K72" i="5"/>
  <c r="K68" i="5"/>
  <c r="K64" i="5"/>
  <c r="K60" i="5"/>
  <c r="K56" i="5"/>
  <c r="K52" i="5"/>
  <c r="K47" i="5"/>
  <c r="K43" i="5"/>
  <c r="K39" i="5"/>
  <c r="K35" i="5"/>
  <c r="K30" i="5"/>
  <c r="K26" i="5"/>
  <c r="K22" i="5"/>
  <c r="K18" i="5"/>
  <c r="K14" i="5"/>
  <c r="K10" i="5"/>
  <c r="K6" i="5"/>
  <c r="K7" i="12"/>
  <c r="K11" i="12"/>
  <c r="K15" i="12"/>
  <c r="K19" i="12"/>
  <c r="K23" i="12"/>
  <c r="K27" i="12"/>
  <c r="K32" i="12"/>
  <c r="K36" i="12"/>
  <c r="K40" i="12"/>
  <c r="K44" i="12"/>
  <c r="K48" i="12"/>
  <c r="K53" i="12"/>
  <c r="K57" i="12"/>
  <c r="K61" i="12"/>
  <c r="K65" i="12"/>
  <c r="K69" i="12"/>
  <c r="K73" i="12"/>
  <c r="K77" i="12"/>
  <c r="K81" i="12"/>
  <c r="K85" i="12"/>
  <c r="K89" i="12"/>
  <c r="K93" i="12"/>
  <c r="K97" i="12"/>
  <c r="K101" i="12"/>
  <c r="K105" i="12"/>
  <c r="K109" i="12"/>
  <c r="K113" i="12"/>
  <c r="K117" i="12"/>
  <c r="K121" i="12"/>
  <c r="K123" i="5"/>
  <c r="K119" i="5"/>
  <c r="K115" i="5"/>
  <c r="K111" i="5"/>
  <c r="K107" i="5"/>
  <c r="K103" i="5"/>
  <c r="K99" i="5"/>
  <c r="K95" i="5"/>
  <c r="K91" i="5"/>
  <c r="K87" i="5"/>
  <c r="K83" i="5"/>
  <c r="K79" i="5"/>
  <c r="K75" i="5"/>
  <c r="K71" i="5"/>
  <c r="K67" i="5"/>
  <c r="K63" i="5"/>
  <c r="K59" i="5"/>
  <c r="K55" i="5"/>
  <c r="K51" i="5"/>
  <c r="K46" i="5"/>
  <c r="K42" i="5"/>
  <c r="K38" i="5"/>
  <c r="K34" i="5"/>
  <c r="K29" i="5"/>
  <c r="K25" i="5"/>
  <c r="K21" i="5"/>
  <c r="K17" i="5"/>
  <c r="K13" i="5"/>
  <c r="K9" i="5"/>
  <c r="K5" i="5"/>
  <c r="K100" i="12"/>
  <c r="K104" i="12"/>
  <c r="K108" i="12"/>
  <c r="K112" i="12"/>
  <c r="K116" i="12"/>
  <c r="P122" i="12" s="1"/>
  <c r="K120" i="12"/>
  <c r="K124" i="12"/>
  <c r="P124" i="12" s="1"/>
  <c r="B4" i="4"/>
  <c r="F3" i="12"/>
  <c r="I125" i="12"/>
  <c r="L125" i="12" s="1"/>
  <c r="J3" i="12"/>
  <c r="G125" i="12"/>
  <c r="H3" i="12"/>
  <c r="H126" i="12" s="1"/>
  <c r="N4" i="11"/>
  <c r="N5" i="11"/>
  <c r="N7" i="11"/>
  <c r="N9" i="11"/>
  <c r="N17" i="11"/>
  <c r="N19" i="11"/>
  <c r="N20" i="11"/>
  <c r="N21" i="11"/>
  <c r="N25" i="11"/>
  <c r="N28" i="11"/>
  <c r="N29" i="11"/>
  <c r="N33" i="11"/>
  <c r="N36" i="11"/>
  <c r="N37" i="11"/>
  <c r="N39" i="11"/>
  <c r="N41" i="11"/>
  <c r="N43" i="11"/>
  <c r="N45" i="11"/>
  <c r="N3" i="11"/>
  <c r="K6" i="11"/>
  <c r="K7" i="11"/>
  <c r="K10" i="11"/>
  <c r="K11" i="11"/>
  <c r="K15" i="11"/>
  <c r="K18" i="11"/>
  <c r="K19" i="11"/>
  <c r="K22" i="11"/>
  <c r="K23" i="11"/>
  <c r="K26" i="11"/>
  <c r="K27" i="11"/>
  <c r="K31" i="11"/>
  <c r="K34" i="11"/>
  <c r="K35" i="11"/>
  <c r="K38" i="11"/>
  <c r="K39" i="11"/>
  <c r="K41" i="11"/>
  <c r="K44" i="11"/>
  <c r="K45" i="11"/>
  <c r="K3" i="11"/>
  <c r="H4" i="11"/>
  <c r="H5" i="11"/>
  <c r="H9" i="11"/>
  <c r="H11" i="11"/>
  <c r="H12" i="11"/>
  <c r="H15" i="11"/>
  <c r="H17" i="11"/>
  <c r="H19" i="11"/>
  <c r="H21" i="11"/>
  <c r="H23" i="11"/>
  <c r="H25" i="11"/>
  <c r="H27" i="11"/>
  <c r="H28" i="11"/>
  <c r="H29" i="11"/>
  <c r="H31" i="11"/>
  <c r="H33" i="11"/>
  <c r="H35" i="11"/>
  <c r="H36" i="11"/>
  <c r="H37" i="11"/>
  <c r="H39" i="11"/>
  <c r="H41" i="11"/>
  <c r="H43" i="11"/>
  <c r="H45" i="11"/>
  <c r="H3" i="11"/>
  <c r="N46" i="11"/>
  <c r="K46" i="11"/>
  <c r="H46" i="11"/>
  <c r="N44" i="11"/>
  <c r="H44" i="11"/>
  <c r="K43" i="11"/>
  <c r="N42" i="11"/>
  <c r="K42" i="11"/>
  <c r="H42" i="11"/>
  <c r="N40" i="11"/>
  <c r="O40" i="11" s="1"/>
  <c r="S40" i="11" s="1"/>
  <c r="K40" i="11"/>
  <c r="H40" i="11"/>
  <c r="N38" i="11"/>
  <c r="H38" i="11"/>
  <c r="K37" i="11"/>
  <c r="K36" i="11"/>
  <c r="N35" i="11"/>
  <c r="N34" i="11"/>
  <c r="H34" i="11"/>
  <c r="K33" i="11"/>
  <c r="N32" i="11"/>
  <c r="K32" i="11"/>
  <c r="H32" i="11"/>
  <c r="N31" i="11"/>
  <c r="O31" i="11" s="1"/>
  <c r="N30" i="11"/>
  <c r="K30" i="11"/>
  <c r="H30" i="11"/>
  <c r="K29" i="11"/>
  <c r="K28" i="11"/>
  <c r="N27" i="11"/>
  <c r="N26" i="11"/>
  <c r="H26" i="11"/>
  <c r="K25" i="11"/>
  <c r="N24" i="11"/>
  <c r="O24" i="11" s="1"/>
  <c r="K24" i="11"/>
  <c r="H24" i="11"/>
  <c r="N23" i="11"/>
  <c r="N22" i="11"/>
  <c r="O22" i="11" s="1"/>
  <c r="H22" i="11"/>
  <c r="K21" i="11"/>
  <c r="K20" i="11"/>
  <c r="H20" i="11"/>
  <c r="N18" i="11"/>
  <c r="H18" i="11"/>
  <c r="K17" i="11"/>
  <c r="N16" i="11"/>
  <c r="K16" i="11"/>
  <c r="H16" i="11"/>
  <c r="N15" i="11"/>
  <c r="N14" i="11"/>
  <c r="O14" i="11" s="1"/>
  <c r="K14" i="11"/>
  <c r="H14" i="11"/>
  <c r="N13" i="11"/>
  <c r="K13" i="11"/>
  <c r="H13" i="11"/>
  <c r="N12" i="11"/>
  <c r="K12" i="11"/>
  <c r="N11" i="11"/>
  <c r="N10" i="11"/>
  <c r="H10" i="11"/>
  <c r="K9" i="11"/>
  <c r="N8" i="11"/>
  <c r="O8" i="11" s="1"/>
  <c r="K8" i="11"/>
  <c r="H8" i="11"/>
  <c r="H7" i="11"/>
  <c r="N6" i="11"/>
  <c r="H6" i="11"/>
  <c r="K5" i="11"/>
  <c r="K4" i="11"/>
  <c r="L48" i="11"/>
  <c r="F48" i="11"/>
  <c r="I48" i="11"/>
  <c r="C48" i="11"/>
  <c r="P121" i="5" l="1"/>
  <c r="O11" i="11"/>
  <c r="P121" i="12"/>
  <c r="O6" i="11"/>
  <c r="O16" i="11"/>
  <c r="O27" i="11"/>
  <c r="P118" i="12"/>
  <c r="C17" i="13"/>
  <c r="F17" i="13" s="1"/>
  <c r="P119" i="12"/>
  <c r="P119" i="5"/>
  <c r="P118" i="5"/>
  <c r="O15" i="11"/>
  <c r="O30" i="11"/>
  <c r="O32" i="11"/>
  <c r="O35" i="11"/>
  <c r="O38" i="11"/>
  <c r="O46" i="11"/>
  <c r="O33" i="11"/>
  <c r="F126" i="12"/>
  <c r="L3" i="12"/>
  <c r="O13" i="11"/>
  <c r="O23" i="11"/>
  <c r="C26" i="13"/>
  <c r="K3" i="12"/>
  <c r="P30" i="12" s="1"/>
  <c r="J126" i="12"/>
  <c r="P123" i="12"/>
  <c r="P123" i="5"/>
  <c r="O41" i="11"/>
  <c r="O21" i="11"/>
  <c r="O9" i="11"/>
  <c r="O12" i="11"/>
  <c r="O44" i="11"/>
  <c r="O3" i="11"/>
  <c r="O39" i="11"/>
  <c r="S39" i="11" s="1"/>
  <c r="O29" i="11"/>
  <c r="O20" i="11"/>
  <c r="O7" i="11"/>
  <c r="O10" i="11"/>
  <c r="O18" i="11"/>
  <c r="O26" i="11"/>
  <c r="O42" i="11"/>
  <c r="O45" i="11"/>
  <c r="O37" i="11"/>
  <c r="O28" i="11"/>
  <c r="O19" i="11"/>
  <c r="O5" i="11"/>
  <c r="O34" i="11"/>
  <c r="O43" i="11"/>
  <c r="O36" i="11"/>
  <c r="O25" i="11"/>
  <c r="O17" i="11"/>
  <c r="O4" i="11"/>
  <c r="N48" i="11"/>
  <c r="K48" i="11"/>
  <c r="H48" i="11"/>
  <c r="E48" i="11"/>
  <c r="C3" i="6"/>
  <c r="C49" i="6" s="1"/>
  <c r="B50" i="4"/>
  <c r="J3" i="5"/>
  <c r="F3" i="5"/>
  <c r="F126" i="5" s="1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" i="6"/>
  <c r="L3" i="6"/>
  <c r="I3" i="6"/>
  <c r="F3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N4" i="6"/>
  <c r="K4" i="6"/>
  <c r="H4" i="6"/>
  <c r="C21" i="13" l="1"/>
  <c r="F23" i="13" s="1"/>
  <c r="F19" i="13"/>
  <c r="F18" i="13"/>
  <c r="F20" i="13"/>
  <c r="F28" i="13"/>
  <c r="F26" i="13"/>
  <c r="F27" i="13"/>
  <c r="S38" i="11"/>
  <c r="S46" i="11"/>
  <c r="S32" i="11"/>
  <c r="O47" i="6"/>
  <c r="O43" i="6"/>
  <c r="O39" i="6"/>
  <c r="O35" i="6"/>
  <c r="O31" i="6"/>
  <c r="O27" i="6"/>
  <c r="O23" i="6"/>
  <c r="O19" i="6"/>
  <c r="O15" i="6"/>
  <c r="O11" i="6"/>
  <c r="J126" i="5"/>
  <c r="L126" i="12"/>
  <c r="B127" i="12"/>
  <c r="O4" i="6"/>
  <c r="O46" i="6"/>
  <c r="O42" i="6"/>
  <c r="O38" i="6"/>
  <c r="O34" i="6"/>
  <c r="O30" i="6"/>
  <c r="O26" i="6"/>
  <c r="O22" i="6"/>
  <c r="O18" i="6"/>
  <c r="O14" i="6"/>
  <c r="O10" i="6"/>
  <c r="O6" i="6"/>
  <c r="O45" i="6"/>
  <c r="O37" i="6"/>
  <c r="O25" i="6"/>
  <c r="O17" i="6"/>
  <c r="O5" i="6"/>
  <c r="O7" i="6"/>
  <c r="O41" i="6"/>
  <c r="S41" i="6" s="1"/>
  <c r="C14" i="13" s="1"/>
  <c r="F14" i="13" s="1"/>
  <c r="O33" i="6"/>
  <c r="O29" i="6"/>
  <c r="O21" i="6"/>
  <c r="O13" i="6"/>
  <c r="O9" i="6"/>
  <c r="O44" i="6"/>
  <c r="O40" i="6"/>
  <c r="S40" i="6" s="1"/>
  <c r="C12" i="13" s="1"/>
  <c r="O36" i="6"/>
  <c r="O32" i="6"/>
  <c r="O28" i="6"/>
  <c r="O24" i="6"/>
  <c r="O20" i="6"/>
  <c r="O16" i="6"/>
  <c r="O12" i="6"/>
  <c r="O8" i="6"/>
  <c r="C49" i="11"/>
  <c r="L49" i="6"/>
  <c r="I49" i="6"/>
  <c r="F49" i="6"/>
  <c r="C125" i="5"/>
  <c r="G125" i="5"/>
  <c r="I125" i="5"/>
  <c r="L125" i="5" s="1"/>
  <c r="H3" i="5"/>
  <c r="H126" i="5" s="1"/>
  <c r="E125" i="5"/>
  <c r="F25" i="13" l="1"/>
  <c r="F24" i="13"/>
  <c r="F22" i="13"/>
  <c r="F21" i="13"/>
  <c r="B127" i="5"/>
  <c r="F12" i="13"/>
  <c r="F13" i="13"/>
  <c r="S39" i="6"/>
  <c r="C4" i="13" s="1"/>
  <c r="S33" i="6"/>
  <c r="K3" i="5"/>
  <c r="P30" i="5" s="1"/>
  <c r="S47" i="6"/>
  <c r="M3" i="6"/>
  <c r="M48" i="6" s="1"/>
  <c r="G3" i="6"/>
  <c r="G48" i="6" s="1"/>
  <c r="J3" i="6"/>
  <c r="D3" i="6"/>
  <c r="J48" i="6" l="1"/>
  <c r="K3" i="6"/>
  <c r="K49" i="6" s="1"/>
  <c r="C15" i="13"/>
  <c r="F16" i="13" s="1"/>
  <c r="F4" i="13"/>
  <c r="F5" i="13"/>
  <c r="C4" i="10"/>
  <c r="N3" i="6"/>
  <c r="E3" i="6"/>
  <c r="E49" i="6" s="1"/>
  <c r="D48" i="6"/>
  <c r="H3" i="6"/>
  <c r="H49" i="6" s="1"/>
  <c r="O3" i="6" l="1"/>
  <c r="C6" i="13" s="1"/>
  <c r="F15" i="13"/>
  <c r="N49" i="6"/>
  <c r="C50" i="6" s="1"/>
  <c r="B4" i="10" s="1"/>
  <c r="C5" i="10"/>
  <c r="D4" i="10" l="1"/>
  <c r="C30" i="13"/>
  <c r="F8" i="13"/>
  <c r="F10" i="13"/>
  <c r="F9" i="13"/>
  <c r="F6" i="13"/>
  <c r="F7" i="13"/>
  <c r="F11" i="13"/>
  <c r="C6" i="10"/>
  <c r="B5" i="10"/>
  <c r="B6" i="10" s="1"/>
  <c r="B7" i="10" s="1"/>
  <c r="B8" i="10" s="1"/>
  <c r="C32" i="13" l="1"/>
  <c r="F30" i="13"/>
  <c r="C31" i="13"/>
  <c r="B9" i="10"/>
  <c r="D5" i="10"/>
  <c r="C7" i="10"/>
  <c r="D6" i="10"/>
  <c r="C33" i="13" l="1"/>
  <c r="D31" i="13" s="1"/>
  <c r="C8" i="10"/>
  <c r="D8" i="10" s="1"/>
  <c r="D7" i="10"/>
  <c r="C12" i="10" l="1"/>
  <c r="D32" i="13"/>
  <c r="D9" i="10"/>
  <c r="C9" i="10"/>
</calcChain>
</file>

<file path=xl/sharedStrings.xml><?xml version="1.0" encoding="utf-8"?>
<sst xmlns="http://schemas.openxmlformats.org/spreadsheetml/2006/main" count="1395" uniqueCount="291">
  <si>
    <t>Static Documents</t>
  </si>
  <si>
    <t>Schedule 1: Static One Time Per Page Setup Fee</t>
  </si>
  <si>
    <t>Language</t>
  </si>
  <si>
    <t>Large Print (18 pt)</t>
  </si>
  <si>
    <t>Audio Conversion</t>
  </si>
  <si>
    <t>CD Data File</t>
  </si>
  <si>
    <t>Braille</t>
  </si>
  <si>
    <t>English</t>
  </si>
  <si>
    <t>Spanish</t>
  </si>
  <si>
    <t>Russian</t>
  </si>
  <si>
    <t>Italian</t>
  </si>
  <si>
    <t>Korean</t>
  </si>
  <si>
    <t>Arabic</t>
  </si>
  <si>
    <t>French</t>
  </si>
  <si>
    <t>Bengali</t>
  </si>
  <si>
    <t>Polish</t>
  </si>
  <si>
    <t>Urdu</t>
  </si>
  <si>
    <t>Static Reproduction Per Page Fees</t>
  </si>
  <si>
    <t>All Languages</t>
  </si>
  <si>
    <t>DYNAMIC NOTICES</t>
  </si>
  <si>
    <t>Schedule 2: Dynamic Notice Per Page Conversion Fees</t>
  </si>
  <si>
    <t>Schedule 3: Interpreter Services Cover Sheet</t>
  </si>
  <si>
    <t>Interpreter Services Cover Sheet Set Up Fee</t>
  </si>
  <si>
    <t>Conversion Type</t>
  </si>
  <si>
    <t>Price</t>
  </si>
  <si>
    <t>Data CD</t>
  </si>
  <si>
    <t xml:space="preserve">Interpreter Services Cover Sheet Reproduction Fee </t>
  </si>
  <si>
    <t>Number of Pages</t>
  </si>
  <si>
    <t>Large Print (18 Pt) Set up Fee</t>
  </si>
  <si>
    <t>Large Print (18 Pt) Annual Quantity</t>
  </si>
  <si>
    <t>Large Print (18 Pt) Reproduction Costs</t>
  </si>
  <si>
    <t>Audio Conversion Set Up Fee</t>
  </si>
  <si>
    <t>Audio Conversion Annual Quantity</t>
  </si>
  <si>
    <t>Audio Conversion Reproduction Cost</t>
  </si>
  <si>
    <t>Data CD Set Up Fee</t>
  </si>
  <si>
    <t>Data CD Annual Quantity</t>
  </si>
  <si>
    <t>Data CD Reproduction Cost</t>
  </si>
  <si>
    <t>Braille Set Up Fee</t>
  </si>
  <si>
    <t>Braille Annual Quantity</t>
  </si>
  <si>
    <t>Braille Reproduction Cost</t>
  </si>
  <si>
    <t>Interpreter Services Cover Sheet</t>
  </si>
  <si>
    <r>
      <rPr>
        <b/>
        <sz val="11"/>
        <color theme="1"/>
        <rFont val="Calibri"/>
        <family val="2"/>
      </rPr>
      <t>DOH 4220</t>
    </r>
    <r>
      <rPr>
        <sz val="11"/>
        <color theme="1"/>
        <rFont val="Calibri"/>
        <family val="2"/>
      </rPr>
      <t xml:space="preserve"> Access NY Applications</t>
    </r>
  </si>
  <si>
    <r>
      <rPr>
        <b/>
        <sz val="11"/>
        <color theme="1"/>
        <rFont val="Calibri"/>
        <family val="2"/>
        <scheme val="minor"/>
      </rPr>
      <t>DOH 4287</t>
    </r>
    <r>
      <rPr>
        <sz val="11"/>
        <color theme="1"/>
        <rFont val="Calibri"/>
        <family val="2"/>
        <scheme val="minor"/>
      </rPr>
      <t xml:space="preserve"> Renewal Form</t>
    </r>
  </si>
  <si>
    <r>
      <rPr>
        <b/>
        <sz val="11"/>
        <color theme="1"/>
        <rFont val="Calibri"/>
        <family val="2"/>
        <scheme val="minor"/>
      </rPr>
      <t>DOH 4443</t>
    </r>
    <r>
      <rPr>
        <sz val="11"/>
        <color theme="1"/>
        <rFont val="Calibri"/>
        <family val="2"/>
        <scheme val="minor"/>
      </rPr>
      <t xml:space="preserve"> Financial Maintenance Form</t>
    </r>
  </si>
  <si>
    <r>
      <rPr>
        <b/>
        <sz val="11"/>
        <color theme="1"/>
        <rFont val="Calibri"/>
        <family val="2"/>
        <scheme val="minor"/>
      </rPr>
      <t>DOH 4450</t>
    </r>
    <r>
      <rPr>
        <sz val="11"/>
        <color theme="1"/>
        <rFont val="Calibri"/>
        <family val="2"/>
        <scheme val="minor"/>
      </rPr>
      <t xml:space="preserve"> Employer Sponsored Request for Information</t>
    </r>
  </si>
  <si>
    <r>
      <rPr>
        <b/>
        <sz val="11"/>
        <color theme="1"/>
        <rFont val="Calibri"/>
        <family val="2"/>
        <scheme val="minor"/>
      </rPr>
      <t>DOH 4469</t>
    </r>
    <r>
      <rPr>
        <sz val="11"/>
        <color theme="1"/>
        <rFont val="Calibri"/>
        <family val="2"/>
        <scheme val="minor"/>
      </rPr>
      <t xml:space="preserve"> Farm/Business Income Form</t>
    </r>
  </si>
  <si>
    <r>
      <rPr>
        <b/>
        <sz val="11"/>
        <color theme="1"/>
        <rFont val="Calibri"/>
        <family val="2"/>
        <scheme val="minor"/>
      </rPr>
      <t>DOH 5017</t>
    </r>
    <r>
      <rPr>
        <sz val="11"/>
        <color theme="1"/>
        <rFont val="Calibri"/>
        <family val="2"/>
        <scheme val="minor"/>
      </rPr>
      <t xml:space="preserve"> Employer Verification Form</t>
    </r>
  </si>
  <si>
    <r>
      <rPr>
        <b/>
        <sz val="11"/>
        <color theme="1"/>
        <rFont val="Calibri"/>
        <family val="2"/>
        <scheme val="minor"/>
      </rPr>
      <t>DOH 5018</t>
    </r>
    <r>
      <rPr>
        <sz val="11"/>
        <color theme="1"/>
        <rFont val="Calibri"/>
        <family val="2"/>
        <scheme val="minor"/>
      </rPr>
      <t xml:space="preserve"> Self Declaration of Income Form</t>
    </r>
  </si>
  <si>
    <r>
      <rPr>
        <b/>
        <sz val="11"/>
        <color theme="1"/>
        <rFont val="Calibri"/>
        <family val="2"/>
      </rPr>
      <t xml:space="preserve">DOH 5104 </t>
    </r>
    <r>
      <rPr>
        <sz val="11"/>
        <color theme="1"/>
        <rFont val="Calibri"/>
        <family val="2"/>
      </rPr>
      <t>Information Concerning Medical Assistance of SSI/SSP beneficiaries</t>
    </r>
  </si>
  <si>
    <r>
      <rPr>
        <b/>
        <sz val="11"/>
        <color theme="1"/>
        <rFont val="Calibri"/>
        <family val="2"/>
        <scheme val="minor"/>
      </rPr>
      <t>DOH 5139</t>
    </r>
    <r>
      <rPr>
        <sz val="11"/>
        <color theme="1"/>
        <rFont val="Calibri"/>
        <family val="2"/>
        <scheme val="minor"/>
      </rPr>
      <t xml:space="preserve"> Disability Questionnaire</t>
    </r>
  </si>
  <si>
    <r>
      <rPr>
        <b/>
        <sz val="11"/>
        <color theme="1"/>
        <rFont val="Calibri"/>
        <family val="2"/>
        <scheme val="minor"/>
      </rPr>
      <t>DOH 5140</t>
    </r>
    <r>
      <rPr>
        <sz val="11"/>
        <color theme="1"/>
        <rFont val="Calibri"/>
        <family val="2"/>
        <scheme val="minor"/>
      </rPr>
      <t xml:space="preserve"> Disability Questionnaire</t>
    </r>
  </si>
  <si>
    <r>
      <rPr>
        <b/>
        <sz val="11"/>
        <color theme="1"/>
        <rFont val="Calibri"/>
        <family val="2"/>
        <scheme val="minor"/>
      </rPr>
      <t>DOH 5153</t>
    </r>
    <r>
      <rPr>
        <sz val="11"/>
        <color theme="1"/>
        <rFont val="Calibri"/>
        <family val="2"/>
        <scheme val="minor"/>
      </rPr>
      <t xml:space="preserve"> Description of Childs Activities</t>
    </r>
  </si>
  <si>
    <r>
      <rPr>
        <b/>
        <sz val="11"/>
        <color theme="1"/>
        <rFont val="Calibri"/>
        <family val="2"/>
        <scheme val="minor"/>
      </rPr>
      <t>DOH 5173</t>
    </r>
    <r>
      <rPr>
        <sz val="11"/>
        <color theme="1"/>
        <rFont val="Calibri"/>
        <family val="2"/>
        <scheme val="minor"/>
      </rPr>
      <t xml:space="preserve"> Authorization for Release of Information</t>
    </r>
  </si>
  <si>
    <r>
      <rPr>
        <b/>
        <sz val="11"/>
        <color theme="1"/>
        <rFont val="Calibri"/>
        <family val="2"/>
        <scheme val="minor"/>
      </rPr>
      <t>DOH 5174</t>
    </r>
    <r>
      <rPr>
        <sz val="11"/>
        <color theme="1"/>
        <rFont val="Calibri"/>
        <family val="2"/>
        <scheme val="minor"/>
      </rPr>
      <t xml:space="preserve"> Consent Release of MA Info 3rd</t>
    </r>
  </si>
  <si>
    <r>
      <rPr>
        <b/>
        <sz val="11"/>
        <color theme="1"/>
        <rFont val="Calibri"/>
        <family val="2"/>
      </rPr>
      <t>DOH 5178a</t>
    </r>
    <r>
      <rPr>
        <sz val="11"/>
        <color theme="1"/>
        <rFont val="Calibri"/>
        <family val="2"/>
      </rPr>
      <t xml:space="preserve"> Supplement A</t>
    </r>
  </si>
  <si>
    <r>
      <rPr>
        <b/>
        <sz val="11"/>
        <color theme="1"/>
        <rFont val="Calibri"/>
        <family val="2"/>
      </rPr>
      <t>LDSS 4411</t>
    </r>
    <r>
      <rPr>
        <sz val="11"/>
        <color theme="1"/>
        <rFont val="Calibri"/>
        <family val="2"/>
      </rPr>
      <t xml:space="preserve"> Chronic Care Renewal</t>
    </r>
  </si>
  <si>
    <r>
      <rPr>
        <b/>
        <sz val="11"/>
        <color theme="1"/>
        <rFont val="Calibri"/>
        <family val="2"/>
      </rPr>
      <t>LDSS-4148A</t>
    </r>
    <r>
      <rPr>
        <sz val="11"/>
        <color theme="1"/>
        <rFont val="Calibri"/>
        <family val="2"/>
      </rPr>
      <t xml:space="preserve"> Rights and Responsibilities Book</t>
    </r>
  </si>
  <si>
    <r>
      <rPr>
        <b/>
        <sz val="11"/>
        <color theme="1"/>
        <rFont val="Calibri"/>
        <family val="2"/>
      </rPr>
      <t xml:space="preserve">LDSS-4148B </t>
    </r>
    <r>
      <rPr>
        <sz val="11"/>
        <color theme="1"/>
        <rFont val="Calibri"/>
        <family val="2"/>
      </rPr>
      <t>Social Service Programs Book</t>
    </r>
  </si>
  <si>
    <r>
      <rPr>
        <b/>
        <sz val="11"/>
        <color theme="1"/>
        <rFont val="Calibri"/>
        <family val="2"/>
      </rPr>
      <t xml:space="preserve">LDSS-4148C </t>
    </r>
    <r>
      <rPr>
        <sz val="11"/>
        <color theme="1"/>
        <rFont val="Calibri"/>
        <family val="2"/>
      </rPr>
      <t>Emergency Q &amp; A Book</t>
    </r>
  </si>
  <si>
    <r>
      <rPr>
        <b/>
        <sz val="11"/>
        <color theme="1"/>
        <rFont val="Calibri"/>
        <family val="2"/>
      </rPr>
      <t>MM-CF-NYHO-0715-REVG (07/15</t>
    </r>
    <r>
      <rPr>
        <sz val="11"/>
        <color theme="1"/>
        <rFont val="Calibri"/>
        <family val="2"/>
      </rPr>
      <t xml:space="preserve">) Authorized Representative Consent Form </t>
    </r>
  </si>
  <si>
    <r>
      <rPr>
        <b/>
        <sz val="11"/>
        <color theme="1"/>
        <rFont val="Calibri"/>
        <family val="2"/>
        <scheme val="minor"/>
      </rPr>
      <t>(1430/1431-SP/1401/1402</t>
    </r>
    <r>
      <rPr>
        <sz val="11"/>
        <color theme="1"/>
        <rFont val="Calibri"/>
        <family val="2"/>
        <scheme val="minor"/>
      </rPr>
      <t>) Health Care Proxy</t>
    </r>
  </si>
  <si>
    <r>
      <rPr>
        <b/>
        <sz val="11"/>
        <color theme="1"/>
        <rFont val="Calibri"/>
        <family val="2"/>
        <scheme val="minor"/>
      </rPr>
      <t>(SS-5)</t>
    </r>
    <r>
      <rPr>
        <sz val="11"/>
        <color theme="1"/>
        <rFont val="Calibri"/>
        <family val="2"/>
        <scheme val="minor"/>
      </rPr>
      <t xml:space="preserve"> SS-5 Form</t>
    </r>
  </si>
  <si>
    <r>
      <rPr>
        <b/>
        <sz val="11"/>
        <color theme="1"/>
        <rFont val="Calibri"/>
        <family val="2"/>
        <scheme val="minor"/>
      </rPr>
      <t>(NYSVRF-E/S)</t>
    </r>
    <r>
      <rPr>
        <sz val="11"/>
        <color theme="1"/>
        <rFont val="Calibri"/>
        <family val="2"/>
        <scheme val="minor"/>
      </rPr>
      <t xml:space="preserve"> NYS Agency Voter Registration Form</t>
    </r>
  </si>
  <si>
    <r>
      <rPr>
        <b/>
        <sz val="11"/>
        <color theme="1"/>
        <rFont val="Calibri"/>
        <family val="2"/>
        <scheme val="minor"/>
      </rPr>
      <t>SEW-072913</t>
    </r>
    <r>
      <rPr>
        <sz val="11"/>
        <color theme="1"/>
        <rFont val="Calibri"/>
        <family val="2"/>
        <scheme val="minor"/>
      </rPr>
      <t xml:space="preserve"> Self Employment Worksheet</t>
    </r>
  </si>
  <si>
    <t>Marketplace Referral Courtesy Letter</t>
  </si>
  <si>
    <r>
      <rPr>
        <b/>
        <sz val="11"/>
        <color theme="1"/>
        <rFont val="Calibri"/>
        <family val="2"/>
        <scheme val="minor"/>
      </rPr>
      <t xml:space="preserve">OHIP-0112 </t>
    </r>
    <r>
      <rPr>
        <sz val="11"/>
        <color theme="1"/>
        <rFont val="Calibri"/>
        <family val="2"/>
        <scheme val="minor"/>
      </rPr>
      <t>- 4220 insert "You must apply for Medicare"</t>
    </r>
  </si>
  <si>
    <r>
      <rPr>
        <b/>
        <sz val="11"/>
        <color theme="1"/>
        <rFont val="Calibri"/>
        <family val="2"/>
      </rPr>
      <t>DOH 4282</t>
    </r>
    <r>
      <rPr>
        <sz val="11"/>
        <color theme="1"/>
        <rFont val="Calibri"/>
        <family val="2"/>
      </rPr>
      <t xml:space="preserve"> Family Planning Application </t>
    </r>
  </si>
  <si>
    <r>
      <rPr>
        <b/>
        <sz val="11"/>
        <color theme="1"/>
        <rFont val="Calibri"/>
        <family val="2"/>
      </rPr>
      <t>DOH 4286</t>
    </r>
    <r>
      <rPr>
        <sz val="11"/>
        <color theme="1"/>
        <rFont val="Calibri"/>
        <family val="2"/>
      </rPr>
      <t xml:space="preserve"> Family Planning App </t>
    </r>
    <r>
      <rPr>
        <b/>
        <sz val="11"/>
        <color rgb="FFFF0000"/>
        <rFont val="Calibri"/>
        <family val="2"/>
      </rPr>
      <t>Instructions</t>
    </r>
  </si>
  <si>
    <r>
      <rPr>
        <b/>
        <sz val="11"/>
        <color theme="1"/>
        <rFont val="Calibri"/>
        <family val="2"/>
      </rPr>
      <t>DOH 5171</t>
    </r>
    <r>
      <rPr>
        <sz val="11"/>
        <color theme="1"/>
        <rFont val="Calibri"/>
        <family val="2"/>
      </rPr>
      <t xml:space="preserve"> Family Planning Document Checklist</t>
    </r>
  </si>
  <si>
    <r>
      <rPr>
        <b/>
        <sz val="11"/>
        <color theme="1"/>
        <rFont val="Calibri"/>
        <family val="2"/>
      </rPr>
      <t>DOH 4328</t>
    </r>
    <r>
      <rPr>
        <sz val="11"/>
        <color theme="1"/>
        <rFont val="Calibri"/>
        <family val="2"/>
      </rPr>
      <t xml:space="preserve"> Medicare Savings App</t>
    </r>
  </si>
  <si>
    <r>
      <rPr>
        <b/>
        <sz val="11"/>
        <color theme="1"/>
        <rFont val="Calibri"/>
        <family val="2"/>
      </rPr>
      <t>(OHIP-0026)</t>
    </r>
    <r>
      <rPr>
        <sz val="11"/>
        <color theme="1"/>
        <rFont val="Calibri"/>
        <family val="2"/>
      </rPr>
      <t xml:space="preserve"> Excess Income Fact Sheet </t>
    </r>
  </si>
  <si>
    <r>
      <rPr>
        <b/>
        <sz val="11"/>
        <color theme="1"/>
        <rFont val="Calibri"/>
        <family val="2"/>
      </rPr>
      <t>(OHIP-0023)</t>
    </r>
    <r>
      <rPr>
        <sz val="11"/>
        <color theme="1"/>
        <rFont val="Calibri"/>
        <family val="2"/>
      </rPr>
      <t xml:space="preserve"> Long Term Care Fact Sheet</t>
    </r>
  </si>
  <si>
    <r>
      <rPr>
        <b/>
        <sz val="11"/>
        <color theme="1"/>
        <rFont val="Calibri"/>
        <family val="2"/>
      </rPr>
      <t>(OHIP-0032)</t>
    </r>
    <r>
      <rPr>
        <sz val="11"/>
        <color theme="1"/>
        <rFont val="Calibri"/>
        <family val="2"/>
      </rPr>
      <t xml:space="preserve"> Medical Assistance Reimbursement Detail Form </t>
    </r>
  </si>
  <si>
    <r>
      <rPr>
        <b/>
        <sz val="11"/>
        <color theme="1"/>
        <rFont val="Calibri"/>
        <family val="2"/>
      </rPr>
      <t>(OHIP-0084)</t>
    </r>
    <r>
      <rPr>
        <sz val="11"/>
        <color theme="1"/>
        <rFont val="Calibri"/>
        <family val="2"/>
      </rPr>
      <t xml:space="preserve"> Absent Parent: Cooperation/Good Cause &amp; Child Support Referral</t>
    </r>
  </si>
  <si>
    <r>
      <t xml:space="preserve">DOH-5106 </t>
    </r>
    <r>
      <rPr>
        <sz val="11"/>
        <color theme="1"/>
        <rFont val="Calibri"/>
        <family val="2"/>
      </rPr>
      <t>Employer Sponsored Health Insurance, Request for Information</t>
    </r>
  </si>
  <si>
    <t>Request Letter Adult Cover Sheet</t>
  </si>
  <si>
    <r>
      <rPr>
        <b/>
        <sz val="11"/>
        <color theme="1"/>
        <rFont val="Calibri"/>
        <family val="2"/>
      </rPr>
      <t>(LDS-2400)</t>
    </r>
    <r>
      <rPr>
        <sz val="11"/>
        <color theme="1"/>
        <rFont val="Calibri"/>
        <family val="2"/>
      </rPr>
      <t xml:space="preserve"> Child/Teen Health Plus Face Sheet </t>
    </r>
  </si>
  <si>
    <r>
      <rPr>
        <b/>
        <sz val="11"/>
        <color theme="1"/>
        <rFont val="Calibri"/>
        <family val="2"/>
      </rPr>
      <t>DOH 5079</t>
    </r>
    <r>
      <rPr>
        <sz val="11"/>
        <color theme="1"/>
        <rFont val="Calibri"/>
        <family val="2"/>
      </rPr>
      <t xml:space="preserve"> Financial Assistance</t>
    </r>
  </si>
  <si>
    <r>
      <rPr>
        <b/>
        <sz val="11"/>
        <color theme="1"/>
        <rFont val="Calibri"/>
        <family val="2"/>
      </rPr>
      <t>DOH 5078</t>
    </r>
    <r>
      <rPr>
        <sz val="11"/>
        <color theme="1"/>
        <rFont val="Calibri"/>
        <family val="2"/>
      </rPr>
      <t xml:space="preserve"> Financial Assistance</t>
    </r>
  </si>
  <si>
    <r>
      <rPr>
        <b/>
        <sz val="11"/>
        <color theme="1"/>
        <rFont val="Calibri"/>
        <family val="2"/>
      </rPr>
      <t>(DOH 5085 – 5087)</t>
    </r>
    <r>
      <rPr>
        <sz val="11"/>
        <color theme="1"/>
        <rFont val="Calibri"/>
        <family val="2"/>
      </rPr>
      <t xml:space="preserve"> Authorized Representative Designation/Identification </t>
    </r>
  </si>
  <si>
    <r>
      <rPr>
        <b/>
        <sz val="11"/>
        <color theme="1"/>
        <rFont val="Calibri"/>
        <family val="2"/>
      </rPr>
      <t xml:space="preserve">(MM-CF-SWCC-0915-REVG (09/15) </t>
    </r>
    <r>
      <rPr>
        <sz val="11"/>
        <color theme="1"/>
        <rFont val="Calibri"/>
        <family val="2"/>
      </rPr>
      <t xml:space="preserve">Authorized Consent Form </t>
    </r>
  </si>
  <si>
    <r>
      <rPr>
        <b/>
        <sz val="11"/>
        <color theme="1"/>
        <rFont val="Calibri"/>
        <family val="2"/>
      </rPr>
      <t>(DOH-5088)</t>
    </r>
    <r>
      <rPr>
        <sz val="11"/>
        <color theme="1"/>
        <rFont val="Calibri"/>
        <family val="2"/>
      </rPr>
      <t xml:space="preserve"> Identity Verification Form </t>
    </r>
  </si>
  <si>
    <r>
      <rPr>
        <b/>
        <sz val="11"/>
        <color theme="1"/>
        <rFont val="Calibri"/>
        <family val="2"/>
      </rPr>
      <t>(DOH 5231)</t>
    </r>
    <r>
      <rPr>
        <sz val="11"/>
        <color theme="1"/>
        <rFont val="Calibri"/>
        <family val="2"/>
      </rPr>
      <t xml:space="preserve"> Appeal Request</t>
    </r>
  </si>
  <si>
    <r>
      <rPr>
        <b/>
        <sz val="11"/>
        <color theme="1"/>
        <rFont val="Calibri"/>
        <family val="2"/>
      </rPr>
      <t>(DOH 5232)</t>
    </r>
    <r>
      <rPr>
        <sz val="11"/>
        <color theme="1"/>
        <rFont val="Calibri"/>
        <family val="2"/>
      </rPr>
      <t xml:space="preserve"> Appoint a Representative for my appeal</t>
    </r>
  </si>
  <si>
    <t>Total Costs</t>
  </si>
  <si>
    <t>Total Annual Costs Year 1</t>
  </si>
  <si>
    <t>Dynamic Documents</t>
  </si>
  <si>
    <t>Large Print (18 Pt) Conversion Costs</t>
  </si>
  <si>
    <t>Audio Conversion Costs</t>
  </si>
  <si>
    <t>Data CD Conversion Costs</t>
  </si>
  <si>
    <t>Braille Conversion Costs</t>
  </si>
  <si>
    <t>Courtesy Letter – Referral to NYSOH</t>
  </si>
  <si>
    <t>NYHO Renewal Marketplace Courtesy</t>
  </si>
  <si>
    <t>NYHO Renewal Missing Info Letter Please Call</t>
  </si>
  <si>
    <t>NYHO Renewal Missing Info Please Submit</t>
  </si>
  <si>
    <t>LDSS 3622 / OHIP 0079</t>
  </si>
  <si>
    <t>OHIP - 0040 Notice of Disability Determination</t>
  </si>
  <si>
    <t>OHIP - 0050 (90 day) letter</t>
  </si>
  <si>
    <t>SDRU #1R Request Letter Adult Cover Sheet</t>
  </si>
  <si>
    <t>SDRU #2R Request Letter Child Cover Sheet</t>
  </si>
  <si>
    <t>SDRU #3W Letter 5-Day Follow-Up Request for LDSS-1151</t>
  </si>
  <si>
    <t>SDRU #4W 5-Day Letter Combined</t>
  </si>
  <si>
    <t>SDRU #5W 5-Day Follow-Up Request for Disability Packet</t>
  </si>
  <si>
    <t>SDRU #6W Phone call request letter 5-day follow-up incomplete information</t>
  </si>
  <si>
    <t>SDRU #10W Letter to Rec No Response from Provider</t>
  </si>
  <si>
    <t>SDRU #11W Letter client, CE Needed</t>
  </si>
  <si>
    <t>SDRU #12W Letter Add Info Less Than 30 After Decision</t>
  </si>
  <si>
    <t>SDRU #13W Letter Info Received Past 30 days 2</t>
  </si>
  <si>
    <t>SDRU #14W Letter Recip Withdrawal Notification</t>
  </si>
  <si>
    <t>SDRU #16 Letter to APP Certified Blind</t>
  </si>
  <si>
    <t>SDRU #17W Letter to Recip Assist in Cert of Blindness from NYSCB</t>
  </si>
  <si>
    <t>SDRU #18W Letter for Recip self-gathering</t>
  </si>
  <si>
    <t>SDRU #19W Letter for Recip self-gathering not returned</t>
  </si>
  <si>
    <t>DOH-5139 Disability Questionnaire Fields</t>
  </si>
  <si>
    <t>DOH-5140 Disability Questionnaire Fields</t>
  </si>
  <si>
    <t>DOH-5173 Authorziation for release of Information-HIPPA</t>
  </si>
  <si>
    <t>NYHO FPBP MI3 D200 Request for Income</t>
  </si>
  <si>
    <t>NYHO FPBP MI3 D201 Letter</t>
  </si>
  <si>
    <r>
      <rPr>
        <b/>
        <sz val="11"/>
        <color theme="1"/>
        <rFont val="Calibri"/>
        <family val="2"/>
      </rPr>
      <t>(Template 056)</t>
    </r>
    <r>
      <rPr>
        <sz val="11"/>
        <color theme="1"/>
        <rFont val="Calibri"/>
        <family val="2"/>
      </rPr>
      <t xml:space="preserve"> Retroactive Eligibility Notice </t>
    </r>
  </si>
  <si>
    <r>
      <rPr>
        <b/>
        <sz val="11"/>
        <color theme="1"/>
        <rFont val="Calibri"/>
        <family val="2"/>
      </rPr>
      <t>(Template 002)</t>
    </r>
    <r>
      <rPr>
        <sz val="11"/>
        <color theme="1"/>
        <rFont val="Calibri"/>
        <family val="2"/>
      </rPr>
      <t xml:space="preserve"> Individual(s) in Pend status </t>
    </r>
  </si>
  <si>
    <r>
      <rPr>
        <b/>
        <sz val="11"/>
        <color theme="1"/>
        <rFont val="Calibri"/>
        <family val="2"/>
      </rPr>
      <t>(Notice 018)</t>
    </r>
    <r>
      <rPr>
        <sz val="11"/>
        <color theme="1"/>
        <rFont val="Calibri"/>
        <family val="2"/>
      </rPr>
      <t xml:space="preserve"> Ineligible for Unsubsidized QHP, APTC, and Medicaid Incomplete App</t>
    </r>
  </si>
  <si>
    <r>
      <rPr>
        <b/>
        <sz val="11"/>
        <color theme="1"/>
        <rFont val="Calibri"/>
        <family val="2"/>
      </rPr>
      <t>(Notice 028)</t>
    </r>
    <r>
      <rPr>
        <sz val="11"/>
        <color theme="1"/>
        <rFont val="Calibri"/>
        <family val="2"/>
      </rPr>
      <t xml:space="preserve"> Ineligibility of Health Insurance through the Exchange </t>
    </r>
  </si>
  <si>
    <r>
      <rPr>
        <b/>
        <sz val="11"/>
        <color theme="1"/>
        <rFont val="Calibri"/>
        <family val="2"/>
      </rPr>
      <t>(Notice 029)</t>
    </r>
    <r>
      <rPr>
        <sz val="11"/>
        <color theme="1"/>
        <rFont val="Calibri"/>
        <family val="2"/>
      </rPr>
      <t xml:space="preserve"> Ineligibility of Health Insurance through the Exchange </t>
    </r>
  </si>
  <si>
    <r>
      <rPr>
        <b/>
        <sz val="11"/>
        <color theme="1"/>
        <rFont val="Calibri"/>
        <family val="2"/>
      </rPr>
      <t>(Notice 035)</t>
    </r>
    <r>
      <rPr>
        <sz val="11"/>
        <color theme="1"/>
        <rFont val="Calibri"/>
        <family val="2"/>
      </rPr>
      <t xml:space="preserve"> Incomplete paper application </t>
    </r>
  </si>
  <si>
    <r>
      <rPr>
        <b/>
        <sz val="11"/>
        <color theme="1"/>
        <rFont val="Calibri"/>
        <family val="2"/>
      </rPr>
      <t>(Notice 083)</t>
    </r>
    <r>
      <rPr>
        <sz val="11"/>
        <color theme="1"/>
        <rFont val="Calibri"/>
        <family val="2"/>
      </rPr>
      <t xml:space="preserve"> Ineligibility of Health Insurance through the Exchange </t>
    </r>
  </si>
  <si>
    <r>
      <rPr>
        <b/>
        <sz val="11"/>
        <color theme="1"/>
        <rFont val="Calibri"/>
        <family val="2"/>
      </rPr>
      <t>(Notice 100)</t>
    </r>
    <r>
      <rPr>
        <sz val="11"/>
        <color theme="1"/>
        <rFont val="Calibri"/>
        <family val="2"/>
      </rPr>
      <t xml:space="preserve"> Discontinue eligibility for Health Insurance through the Exchange </t>
    </r>
  </si>
  <si>
    <r>
      <rPr>
        <b/>
        <sz val="11"/>
        <color theme="1"/>
        <rFont val="Calibri"/>
        <family val="2"/>
      </rPr>
      <t>(Template 003)</t>
    </r>
    <r>
      <rPr>
        <sz val="11"/>
        <color theme="1"/>
        <rFont val="Calibri"/>
        <family val="2"/>
      </rPr>
      <t xml:space="preserve"> Notice of invalid document </t>
    </r>
  </si>
  <si>
    <r>
      <rPr>
        <b/>
        <sz val="11"/>
        <color theme="1"/>
        <rFont val="Calibri"/>
        <family val="2"/>
      </rPr>
      <t>(Template 010)</t>
    </r>
    <r>
      <rPr>
        <sz val="11"/>
        <color theme="1"/>
        <rFont val="Calibri"/>
        <family val="2"/>
      </rPr>
      <t xml:space="preserve"> Ongoing Eligibility Notice </t>
    </r>
  </si>
  <si>
    <r>
      <rPr>
        <b/>
        <sz val="11"/>
        <color theme="1"/>
        <rFont val="Calibri"/>
        <family val="2"/>
      </rPr>
      <t xml:space="preserve">(Template 011) </t>
    </r>
    <r>
      <rPr>
        <sz val="11"/>
        <color theme="1"/>
        <rFont val="Calibri"/>
        <family val="2"/>
      </rPr>
      <t>Changed to the Insurance Coverage</t>
    </r>
  </si>
  <si>
    <r>
      <rPr>
        <b/>
        <sz val="11"/>
        <color theme="1"/>
        <rFont val="Calibri"/>
        <family val="2"/>
      </rPr>
      <t>(Template 012)</t>
    </r>
    <r>
      <rPr>
        <sz val="11"/>
        <color theme="1"/>
        <rFont val="Calibri"/>
        <family val="2"/>
      </rPr>
      <t xml:space="preserve"> Enrollment Notice </t>
    </r>
  </si>
  <si>
    <r>
      <rPr>
        <b/>
        <sz val="11"/>
        <color theme="1"/>
        <rFont val="Calibri"/>
        <family val="2"/>
      </rPr>
      <t xml:space="preserve">(Template 015) </t>
    </r>
    <r>
      <rPr>
        <sz val="11"/>
        <color theme="1"/>
        <rFont val="Calibri"/>
        <family val="2"/>
      </rPr>
      <t>Disenrollment and Cancellation</t>
    </r>
  </si>
  <si>
    <r>
      <rPr>
        <b/>
        <sz val="11"/>
        <color theme="1"/>
        <rFont val="Calibri"/>
        <family val="2"/>
      </rPr>
      <t xml:space="preserve">(Template 021) </t>
    </r>
    <r>
      <rPr>
        <sz val="11"/>
        <color theme="1"/>
        <rFont val="Calibri"/>
        <family val="2"/>
      </rPr>
      <t>Mailing Address Change</t>
    </r>
  </si>
  <si>
    <r>
      <rPr>
        <b/>
        <sz val="11"/>
        <color theme="1"/>
        <rFont val="Calibri"/>
        <family val="2"/>
      </rPr>
      <t>(Template 023)</t>
    </r>
    <r>
      <rPr>
        <sz val="11"/>
        <color theme="1"/>
        <rFont val="Calibri"/>
        <family val="2"/>
      </rPr>
      <t xml:space="preserve"> Death Notice </t>
    </r>
  </si>
  <si>
    <r>
      <rPr>
        <b/>
        <sz val="11"/>
        <color theme="1"/>
        <rFont val="Calibri"/>
        <family val="2"/>
      </rPr>
      <t>(Template 031)</t>
    </r>
    <r>
      <rPr>
        <sz val="11"/>
        <color theme="1"/>
        <rFont val="Calibri"/>
        <family val="2"/>
      </rPr>
      <t xml:space="preserve"> Cancellation of Coverage Notice </t>
    </r>
  </si>
  <si>
    <r>
      <rPr>
        <b/>
        <sz val="11"/>
        <color theme="1"/>
        <rFont val="Calibri"/>
        <family val="2"/>
      </rPr>
      <t>(Template 032)</t>
    </r>
    <r>
      <rPr>
        <sz val="11"/>
        <color theme="1"/>
        <rFont val="Calibri"/>
        <family val="2"/>
      </rPr>
      <t xml:space="preserve"> Termination of Coverage Notice </t>
    </r>
  </si>
  <si>
    <r>
      <rPr>
        <b/>
        <sz val="11"/>
        <color theme="1"/>
        <rFont val="Calibri"/>
        <family val="2"/>
      </rPr>
      <t>(Template 033)</t>
    </r>
    <r>
      <rPr>
        <sz val="11"/>
        <color theme="1"/>
        <rFont val="Calibri"/>
        <family val="2"/>
      </rPr>
      <t xml:space="preserve"> 10 day notice – Disenrollment due to Incarceration </t>
    </r>
  </si>
  <si>
    <r>
      <rPr>
        <b/>
        <sz val="11"/>
        <color theme="1"/>
        <rFont val="Calibri"/>
        <family val="2"/>
      </rPr>
      <t>(Template 060)</t>
    </r>
    <r>
      <rPr>
        <sz val="11"/>
        <color theme="1"/>
        <rFont val="Calibri"/>
        <family val="2"/>
      </rPr>
      <t xml:space="preserve"> Appeals Acknowledgement </t>
    </r>
  </si>
  <si>
    <r>
      <rPr>
        <b/>
        <sz val="11"/>
        <color theme="1"/>
        <rFont val="Calibri"/>
        <family val="2"/>
      </rPr>
      <t>(Template 099)</t>
    </r>
    <r>
      <rPr>
        <sz val="11"/>
        <color theme="1"/>
        <rFont val="Calibri"/>
        <family val="2"/>
      </rPr>
      <t xml:space="preserve"> Renewal Notice </t>
    </r>
  </si>
  <si>
    <t>Notice of Returned Payment</t>
  </si>
  <si>
    <t>Total Dynamic Notices</t>
  </si>
  <si>
    <t>Total Dynamic Costs</t>
  </si>
  <si>
    <t>Total Dynamic Costs for Year 1</t>
  </si>
  <si>
    <t>Estimated Annual Volume</t>
  </si>
  <si>
    <t>Total Static Documents</t>
  </si>
  <si>
    <t>Year</t>
  </si>
  <si>
    <t>Static Document Costs</t>
  </si>
  <si>
    <t>Dynamic Notice Costs</t>
  </si>
  <si>
    <t>Year 1</t>
  </si>
  <si>
    <t>Year 2</t>
  </si>
  <si>
    <t>Year 3</t>
  </si>
  <si>
    <r>
      <t xml:space="preserve">(Template 001) </t>
    </r>
    <r>
      <rPr>
        <sz val="11"/>
        <color theme="1"/>
        <rFont val="Calibri"/>
        <family val="2"/>
      </rPr>
      <t>Confirmation of Electronic Communication</t>
    </r>
  </si>
  <si>
    <r>
      <t xml:space="preserve">(Template 014) </t>
    </r>
    <r>
      <rPr>
        <sz val="11"/>
        <color theme="1"/>
        <rFont val="Calibri"/>
        <family val="2"/>
      </rPr>
      <t>Notification of Employee's Eligibility</t>
    </r>
  </si>
  <si>
    <r>
      <t xml:space="preserve">(Template 016) </t>
    </r>
    <r>
      <rPr>
        <sz val="11"/>
        <color theme="1"/>
        <rFont val="Calibri"/>
        <family val="2"/>
      </rPr>
      <t>Retro Enrollment</t>
    </r>
  </si>
  <si>
    <r>
      <t xml:space="preserve">(Template 017) </t>
    </r>
    <r>
      <rPr>
        <sz val="11"/>
        <color theme="1"/>
        <rFont val="Calibri"/>
        <family val="2"/>
      </rPr>
      <t>Eligibility Pre-release File</t>
    </r>
  </si>
  <si>
    <r>
      <t xml:space="preserve">(Template 018) </t>
    </r>
    <r>
      <rPr>
        <sz val="11"/>
        <color theme="1"/>
        <rFont val="Calibri"/>
        <family val="2"/>
      </rPr>
      <t>HARP Passive Enrollment Notice</t>
    </r>
  </si>
  <si>
    <r>
      <rPr>
        <b/>
        <sz val="11"/>
        <color theme="1"/>
        <rFont val="Calibri"/>
        <family val="2"/>
      </rPr>
      <t xml:space="preserve">(Template 019) </t>
    </r>
    <r>
      <rPr>
        <sz val="11"/>
        <color theme="1"/>
        <rFont val="Calibri"/>
        <family val="2"/>
      </rPr>
      <t>CHIP Retro Notice</t>
    </r>
  </si>
  <si>
    <r>
      <t xml:space="preserve">(Template 065) </t>
    </r>
    <r>
      <rPr>
        <sz val="11"/>
        <color theme="1"/>
        <rFont val="Calibri"/>
        <family val="2"/>
      </rPr>
      <t>Notice of Action for WMS to NYSOH</t>
    </r>
  </si>
  <si>
    <r>
      <t xml:space="preserve">(Template 115) </t>
    </r>
    <r>
      <rPr>
        <sz val="11"/>
        <color theme="1"/>
        <rFont val="Calibri"/>
        <family val="2"/>
      </rPr>
      <t>Notice to Take Action</t>
    </r>
  </si>
  <si>
    <r>
      <t xml:space="preserve">(Template 116) </t>
    </r>
    <r>
      <rPr>
        <sz val="11"/>
        <color theme="1"/>
        <rFont val="Calibri"/>
        <family val="2"/>
      </rPr>
      <t>Notice of Renewal for Deemed MA Newborns</t>
    </r>
  </si>
  <si>
    <r>
      <t xml:space="preserve">(Template 165) </t>
    </r>
    <r>
      <rPr>
        <sz val="11"/>
        <color theme="1"/>
        <rFont val="Calibri"/>
        <family val="2"/>
      </rPr>
      <t>Notice of Medicare Equitable Relief</t>
    </r>
  </si>
  <si>
    <r>
      <rPr>
        <b/>
        <sz val="11"/>
        <color theme="1"/>
        <rFont val="Calibri"/>
        <family val="2"/>
      </rPr>
      <t xml:space="preserve">MN01 - </t>
    </r>
    <r>
      <rPr>
        <sz val="11"/>
        <color theme="1"/>
        <rFont val="Calibri"/>
        <family val="2"/>
      </rPr>
      <t>Invalid Document</t>
    </r>
  </si>
  <si>
    <r>
      <rPr>
        <b/>
        <sz val="11"/>
        <color theme="1"/>
        <rFont val="Calibri"/>
        <family val="2"/>
      </rPr>
      <t>MN02</t>
    </r>
    <r>
      <rPr>
        <sz val="11"/>
        <color theme="1"/>
        <rFont val="Calibri"/>
        <family val="2"/>
      </rPr>
      <t xml:space="preserve"> – Notice of call us to review your app</t>
    </r>
  </si>
  <si>
    <r>
      <rPr>
        <b/>
        <sz val="11"/>
        <color theme="1"/>
        <rFont val="Calibri"/>
        <family val="2"/>
      </rPr>
      <t xml:space="preserve">MN03 - </t>
    </r>
    <r>
      <rPr>
        <sz val="11"/>
        <color theme="1"/>
        <rFont val="Calibri"/>
        <family val="2"/>
      </rPr>
      <t>Authorized Representative Notice</t>
    </r>
  </si>
  <si>
    <r>
      <rPr>
        <b/>
        <sz val="11"/>
        <color theme="1"/>
        <rFont val="Calibri"/>
        <family val="2"/>
      </rPr>
      <t>MN04</t>
    </r>
    <r>
      <rPr>
        <sz val="11"/>
        <color theme="1"/>
        <rFont val="Calibri"/>
        <family val="2"/>
      </rPr>
      <t xml:space="preserve"> – Denial Have Coverage</t>
    </r>
  </si>
  <si>
    <r>
      <rPr>
        <b/>
        <sz val="11"/>
        <color theme="1"/>
        <rFont val="Calibri"/>
        <family val="2"/>
      </rPr>
      <t>MN05</t>
    </r>
    <r>
      <rPr>
        <sz val="11"/>
        <color theme="1"/>
        <rFont val="Calibri"/>
        <family val="2"/>
      </rPr>
      <t xml:space="preserve"> – Denial Failure to Call Us to Review Application</t>
    </r>
  </si>
  <si>
    <r>
      <rPr>
        <b/>
        <sz val="11"/>
        <color theme="1"/>
        <rFont val="Calibri"/>
        <family val="2"/>
      </rPr>
      <t xml:space="preserve">MN06 - </t>
    </r>
    <r>
      <rPr>
        <sz val="11"/>
        <color theme="1"/>
        <rFont val="Calibri"/>
        <family val="2"/>
      </rPr>
      <t>Notice to complete your application</t>
    </r>
  </si>
  <si>
    <r>
      <rPr>
        <b/>
        <sz val="11"/>
        <color theme="1"/>
        <rFont val="Calibri"/>
        <family val="2"/>
      </rPr>
      <t xml:space="preserve">MN07 - </t>
    </r>
    <r>
      <rPr>
        <sz val="11"/>
        <color theme="1"/>
        <rFont val="Calibri"/>
        <family val="2"/>
      </rPr>
      <t>Consumer to Reinstate Coverage Notice</t>
    </r>
  </si>
  <si>
    <r>
      <rPr>
        <b/>
        <sz val="11"/>
        <color theme="1"/>
        <rFont val="Calibri"/>
        <family val="2"/>
      </rPr>
      <t xml:space="preserve">MN08 - </t>
    </r>
    <r>
      <rPr>
        <sz val="11"/>
        <color theme="1"/>
        <rFont val="Calibri"/>
        <family val="2"/>
      </rPr>
      <t>Invalid Format And/or Password Protected Document</t>
    </r>
  </si>
  <si>
    <r>
      <rPr>
        <b/>
        <sz val="11"/>
        <color theme="1"/>
        <rFont val="Calibri"/>
        <family val="2"/>
      </rPr>
      <t xml:space="preserve">MN09 - </t>
    </r>
    <r>
      <rPr>
        <sz val="11"/>
        <color theme="1"/>
        <rFont val="Calibri"/>
        <family val="2"/>
      </rPr>
      <t>Conditional Questions</t>
    </r>
  </si>
  <si>
    <r>
      <rPr>
        <b/>
        <sz val="11"/>
        <color theme="1"/>
        <rFont val="Calibri"/>
        <family val="2"/>
      </rPr>
      <t xml:space="preserve">MN10 - </t>
    </r>
    <r>
      <rPr>
        <sz val="11"/>
        <color theme="1"/>
        <rFont val="Calibri"/>
        <family val="2"/>
      </rPr>
      <t>Invalid Identity Proofing Document</t>
    </r>
  </si>
  <si>
    <r>
      <rPr>
        <b/>
        <sz val="11"/>
        <color theme="1"/>
        <rFont val="Calibri"/>
        <family val="2"/>
      </rPr>
      <t xml:space="preserve">MN11 - </t>
    </r>
    <r>
      <rPr>
        <sz val="11"/>
        <color theme="1"/>
        <rFont val="Calibri"/>
        <family val="2"/>
      </rPr>
      <t xml:space="preserve">Missing Data </t>
    </r>
  </si>
  <si>
    <r>
      <rPr>
        <b/>
        <sz val="11"/>
        <color theme="1"/>
        <rFont val="Calibri"/>
        <family val="2"/>
      </rPr>
      <t xml:space="preserve">MN13 - </t>
    </r>
    <r>
      <rPr>
        <sz val="11"/>
        <color theme="1"/>
        <rFont val="Calibri"/>
        <family val="2"/>
      </rPr>
      <t>Missing ID Verification Form</t>
    </r>
  </si>
  <si>
    <r>
      <rPr>
        <b/>
        <sz val="11"/>
        <color theme="1"/>
        <rFont val="Calibri"/>
        <family val="2"/>
      </rPr>
      <t>MN14</t>
    </r>
    <r>
      <rPr>
        <sz val="11"/>
        <color theme="1"/>
        <rFont val="Calibri"/>
        <family val="2"/>
      </rPr>
      <t xml:space="preserve"> – Denial: Failure to Respond</t>
    </r>
  </si>
  <si>
    <r>
      <rPr>
        <b/>
        <sz val="11"/>
        <color theme="1"/>
        <rFont val="Calibri"/>
        <family val="2"/>
      </rPr>
      <t>MN15</t>
    </r>
    <r>
      <rPr>
        <sz val="11"/>
        <color theme="1"/>
        <rFont val="Calibri"/>
        <family val="2"/>
      </rPr>
      <t xml:space="preserve"> – Retro: Approve Retro Coverage </t>
    </r>
  </si>
  <si>
    <r>
      <rPr>
        <b/>
        <sz val="11"/>
        <color theme="1"/>
        <rFont val="Calibri"/>
        <family val="2"/>
      </rPr>
      <t>MN16</t>
    </r>
    <r>
      <rPr>
        <sz val="11"/>
        <color theme="1"/>
        <rFont val="Calibri"/>
        <family val="2"/>
      </rPr>
      <t xml:space="preserve"> – Newborn: Verify Information</t>
    </r>
  </si>
  <si>
    <r>
      <rPr>
        <b/>
        <sz val="11"/>
        <color theme="1"/>
        <rFont val="Calibri"/>
        <family val="2"/>
      </rPr>
      <t>MN17</t>
    </r>
    <r>
      <rPr>
        <sz val="11"/>
        <color theme="1"/>
        <rFont val="Calibri"/>
        <family val="2"/>
      </rPr>
      <t xml:space="preserve"> – Deny Retro Coverage Above Medicaid Level</t>
    </r>
  </si>
  <si>
    <r>
      <rPr>
        <b/>
        <sz val="11"/>
        <color theme="1"/>
        <rFont val="Calibri"/>
        <family val="2"/>
      </rPr>
      <t xml:space="preserve">MN18 - </t>
    </r>
    <r>
      <rPr>
        <sz val="11"/>
        <color theme="1"/>
        <rFont val="Calibri"/>
        <family val="2"/>
      </rPr>
      <t>Retro: Deny Retro Coverage Failure to Document</t>
    </r>
  </si>
  <si>
    <r>
      <rPr>
        <b/>
        <sz val="11"/>
        <color theme="1"/>
        <rFont val="Calibri"/>
        <family val="2"/>
      </rPr>
      <t xml:space="preserve">MN19 - </t>
    </r>
    <r>
      <rPr>
        <sz val="11"/>
        <color theme="1"/>
        <rFont val="Calibri"/>
        <family val="2"/>
      </rPr>
      <t>Invalid Appeal Request</t>
    </r>
  </si>
  <si>
    <r>
      <rPr>
        <b/>
        <sz val="11"/>
        <color theme="1"/>
        <rFont val="Calibri"/>
        <family val="2"/>
      </rPr>
      <t xml:space="preserve">MN20 - </t>
    </r>
    <r>
      <rPr>
        <sz val="11"/>
        <color theme="1"/>
        <rFont val="Calibri"/>
        <family val="2"/>
      </rPr>
      <t>Dismissal: Invalid Appeal Request</t>
    </r>
  </si>
  <si>
    <r>
      <rPr>
        <b/>
        <sz val="11"/>
        <color theme="1"/>
        <rFont val="Calibri"/>
        <family val="2"/>
      </rPr>
      <t xml:space="preserve">MN21 - </t>
    </r>
    <r>
      <rPr>
        <sz val="11"/>
        <color theme="1"/>
        <rFont val="Calibri"/>
        <family val="2"/>
      </rPr>
      <t>Phone Hearing Cancellation</t>
    </r>
  </si>
  <si>
    <r>
      <rPr>
        <b/>
        <sz val="11"/>
        <color theme="1"/>
        <rFont val="Calibri"/>
        <family val="2"/>
      </rPr>
      <t xml:space="preserve">MN22 - </t>
    </r>
    <r>
      <rPr>
        <sz val="11"/>
        <color theme="1"/>
        <rFont val="Calibri"/>
        <family val="2"/>
      </rPr>
      <t>Dismissal: Withdrawal</t>
    </r>
  </si>
  <si>
    <r>
      <rPr>
        <b/>
        <sz val="11"/>
        <color theme="1"/>
        <rFont val="Calibri"/>
        <family val="2"/>
      </rPr>
      <t xml:space="preserve">MN23 - </t>
    </r>
    <r>
      <rPr>
        <sz val="11"/>
        <color theme="1"/>
        <rFont val="Calibri"/>
        <family val="2"/>
      </rPr>
      <t>Scheduled Phone Hearing: Aid to Continue</t>
    </r>
  </si>
  <si>
    <r>
      <rPr>
        <b/>
        <sz val="11"/>
        <color theme="1"/>
        <rFont val="Calibri"/>
        <family val="2"/>
      </rPr>
      <t xml:space="preserve">MN24 - </t>
    </r>
    <r>
      <rPr>
        <sz val="11"/>
        <color theme="1"/>
        <rFont val="Calibri"/>
        <family val="2"/>
      </rPr>
      <t>Dismissal: Death</t>
    </r>
  </si>
  <si>
    <r>
      <rPr>
        <b/>
        <sz val="11"/>
        <color theme="1"/>
        <rFont val="Calibri"/>
        <family val="2"/>
      </rPr>
      <t xml:space="preserve">MN25 - </t>
    </r>
    <r>
      <rPr>
        <sz val="11"/>
        <color theme="1"/>
        <rFont val="Calibri"/>
        <family val="2"/>
      </rPr>
      <t>Notice of Decision</t>
    </r>
  </si>
  <si>
    <r>
      <rPr>
        <b/>
        <sz val="11"/>
        <color theme="1"/>
        <rFont val="Calibri"/>
        <family val="2"/>
      </rPr>
      <t xml:space="preserve">MN26 - </t>
    </r>
    <r>
      <rPr>
        <sz val="11"/>
        <color theme="1"/>
        <rFont val="Calibri"/>
        <family val="2"/>
      </rPr>
      <t>SBM: Dismissal</t>
    </r>
  </si>
  <si>
    <r>
      <rPr>
        <b/>
        <sz val="11"/>
        <color theme="1"/>
        <rFont val="Calibri"/>
        <family val="2"/>
      </rPr>
      <t xml:space="preserve">MN27 - </t>
    </r>
    <r>
      <rPr>
        <sz val="11"/>
        <color theme="1"/>
        <rFont val="Calibri"/>
        <family val="2"/>
      </rPr>
      <t>Dismissal: Failure to Appear</t>
    </r>
  </si>
  <si>
    <r>
      <rPr>
        <b/>
        <sz val="11"/>
        <color theme="1"/>
        <rFont val="Calibri"/>
        <family val="2"/>
      </rPr>
      <t>MN28</t>
    </r>
    <r>
      <rPr>
        <sz val="11"/>
        <color theme="1"/>
        <rFont val="Calibri"/>
        <family val="2"/>
      </rPr>
      <t xml:space="preserve"> - SBM: Invalid Appeal Request</t>
    </r>
  </si>
  <si>
    <r>
      <rPr>
        <b/>
        <sz val="11"/>
        <color theme="1"/>
        <rFont val="Calibri"/>
        <family val="2"/>
      </rPr>
      <t xml:space="preserve">MN29 - </t>
    </r>
    <r>
      <rPr>
        <sz val="11"/>
        <color theme="1"/>
        <rFont val="Calibri"/>
        <family val="2"/>
      </rPr>
      <t>SBM: Scheduled Phone Hearing</t>
    </r>
  </si>
  <si>
    <r>
      <rPr>
        <b/>
        <sz val="11"/>
        <color theme="1"/>
        <rFont val="Calibri"/>
        <family val="2"/>
      </rPr>
      <t xml:space="preserve">MN30 - </t>
    </r>
    <r>
      <rPr>
        <sz val="11"/>
        <color theme="1"/>
        <rFont val="Calibri"/>
        <family val="2"/>
      </rPr>
      <t>SBM: Employee: Employee Appeal Request</t>
    </r>
  </si>
  <si>
    <r>
      <rPr>
        <b/>
        <sz val="11"/>
        <color theme="1"/>
        <rFont val="Calibri"/>
        <family val="2"/>
      </rPr>
      <t xml:space="preserve">MN31 - </t>
    </r>
    <r>
      <rPr>
        <sz val="11"/>
        <color theme="1"/>
        <rFont val="Calibri"/>
        <family val="2"/>
      </rPr>
      <t>SBM: Phone Hearing Cancellation</t>
    </r>
  </si>
  <si>
    <r>
      <rPr>
        <b/>
        <sz val="11"/>
        <color theme="1"/>
        <rFont val="Calibri"/>
        <family val="2"/>
      </rPr>
      <t>MN32</t>
    </r>
    <r>
      <rPr>
        <sz val="11"/>
        <color theme="1"/>
        <rFont val="Calibri"/>
        <family val="2"/>
      </rPr>
      <t xml:space="preserve"> - Rejection: Shell Accounts</t>
    </r>
  </si>
  <si>
    <r>
      <rPr>
        <b/>
        <sz val="11"/>
        <color theme="1"/>
        <rFont val="Calibri"/>
        <family val="2"/>
      </rPr>
      <t xml:space="preserve">MN33 </t>
    </r>
    <r>
      <rPr>
        <sz val="11"/>
        <color theme="1"/>
        <rFont val="Calibri"/>
        <family val="2"/>
      </rPr>
      <t>– Denial: Medicare Reimbursements</t>
    </r>
  </si>
  <si>
    <r>
      <rPr>
        <b/>
        <sz val="11"/>
        <color theme="1"/>
        <rFont val="Calibri"/>
        <family val="2"/>
      </rPr>
      <t>MN34</t>
    </r>
    <r>
      <rPr>
        <sz val="11"/>
        <color theme="1"/>
        <rFont val="Calibri"/>
        <family val="2"/>
      </rPr>
      <t xml:space="preserve"> - Reimbursement: Medicare Premium</t>
    </r>
  </si>
  <si>
    <r>
      <rPr>
        <b/>
        <sz val="11"/>
        <color theme="1"/>
        <rFont val="Calibri"/>
        <family val="2"/>
      </rPr>
      <t>MN35</t>
    </r>
    <r>
      <rPr>
        <sz val="11"/>
        <color theme="1"/>
        <rFont val="Calibri"/>
        <family val="2"/>
      </rPr>
      <t xml:space="preserve"> – Reimbursement: Accept TPHI </t>
    </r>
  </si>
  <si>
    <r>
      <rPr>
        <b/>
        <sz val="11"/>
        <color theme="1"/>
        <rFont val="Calibri"/>
        <family val="2"/>
      </rPr>
      <t xml:space="preserve">MN36 </t>
    </r>
    <r>
      <rPr>
        <sz val="11"/>
        <color theme="1"/>
        <rFont val="Calibri"/>
        <family val="2"/>
      </rPr>
      <t xml:space="preserve">– Reimbursement: Accept Medicare </t>
    </r>
  </si>
  <si>
    <r>
      <rPr>
        <b/>
        <sz val="11"/>
        <color theme="1"/>
        <rFont val="Calibri"/>
        <family val="2"/>
      </rPr>
      <t>MN37</t>
    </r>
    <r>
      <rPr>
        <sz val="11"/>
        <color theme="1"/>
        <rFont val="Calibri"/>
        <family val="2"/>
      </rPr>
      <t xml:space="preserve"> – Denial: Cost Effective</t>
    </r>
  </si>
  <si>
    <r>
      <rPr>
        <b/>
        <sz val="11"/>
        <color theme="1"/>
        <rFont val="Calibri"/>
        <family val="2"/>
      </rPr>
      <t>MN38</t>
    </r>
    <r>
      <rPr>
        <sz val="11"/>
        <color theme="1"/>
        <rFont val="Calibri"/>
        <family val="2"/>
      </rPr>
      <t xml:space="preserve"> – Accept Medicare Reimbursement SS </t>
    </r>
  </si>
  <si>
    <r>
      <rPr>
        <b/>
        <sz val="11"/>
        <color theme="1"/>
        <rFont val="Calibri"/>
        <family val="2"/>
      </rPr>
      <t xml:space="preserve">MN39 - </t>
    </r>
    <r>
      <rPr>
        <sz val="11"/>
        <color theme="1"/>
        <rFont val="Calibri"/>
        <family val="2"/>
      </rPr>
      <t>Dismissal: Hearing Request</t>
    </r>
  </si>
  <si>
    <r>
      <rPr>
        <b/>
        <sz val="11"/>
        <color theme="1"/>
        <rFont val="Calibri"/>
        <family val="2"/>
        <scheme val="minor"/>
      </rPr>
      <t>MN40</t>
    </r>
    <r>
      <rPr>
        <sz val="11"/>
        <color theme="1"/>
        <rFont val="Calibri"/>
        <family val="2"/>
        <scheme val="minor"/>
      </rPr>
      <t xml:space="preserve"> - Denial: SEP Exception Request</t>
    </r>
  </si>
  <si>
    <r>
      <rPr>
        <b/>
        <sz val="11"/>
        <color theme="1"/>
        <rFont val="Calibri"/>
        <family val="2"/>
      </rPr>
      <t>MN41 -</t>
    </r>
    <r>
      <rPr>
        <sz val="11"/>
        <color theme="1"/>
        <rFont val="Calibri"/>
        <family val="2"/>
      </rPr>
      <t xml:space="preserve"> NY.GOV ID Email Address Change</t>
    </r>
  </si>
  <si>
    <r>
      <t xml:space="preserve">MN42 - </t>
    </r>
    <r>
      <rPr>
        <sz val="11"/>
        <color theme="1"/>
        <rFont val="Calibri"/>
        <family val="2"/>
      </rPr>
      <t>Dismissal: Failure to Participate</t>
    </r>
  </si>
  <si>
    <r>
      <t xml:space="preserve">MN43 - </t>
    </r>
    <r>
      <rPr>
        <sz val="11"/>
        <color theme="1"/>
        <rFont val="Calibri"/>
        <family val="2"/>
      </rPr>
      <t>Dismissal: Sworn Telephone Withdrawal</t>
    </r>
  </si>
  <si>
    <r>
      <t xml:space="preserve">MN44 - </t>
    </r>
    <r>
      <rPr>
        <sz val="11"/>
        <color theme="1"/>
        <rFont val="Calibri"/>
        <family val="2"/>
      </rPr>
      <t>Dismissal Before Hearing - Phone Not Working</t>
    </r>
  </si>
  <si>
    <r>
      <rPr>
        <b/>
        <sz val="11"/>
        <color theme="1"/>
        <rFont val="Calibri"/>
        <family val="2"/>
      </rPr>
      <t xml:space="preserve">MN45 - </t>
    </r>
    <r>
      <rPr>
        <sz val="11"/>
        <color theme="1"/>
        <rFont val="Calibri"/>
        <family val="2"/>
      </rPr>
      <t>Failure to Appear: Bad Telephone Number</t>
    </r>
  </si>
  <si>
    <r>
      <t xml:space="preserve">MN46 - </t>
    </r>
    <r>
      <rPr>
        <sz val="11"/>
        <color theme="1"/>
        <rFont val="Calibri"/>
        <family val="2"/>
      </rPr>
      <t>Discontinuance: Failure to Document - QHP Eligible - Not Open Enrollment</t>
    </r>
  </si>
  <si>
    <r>
      <t xml:space="preserve">MN47 - </t>
    </r>
    <r>
      <rPr>
        <sz val="11"/>
        <color theme="1"/>
        <rFont val="Calibri"/>
        <family val="2"/>
      </rPr>
      <t>Discontinuance: Failure to Document - QHP Eligible - Open Enrollment</t>
    </r>
  </si>
  <si>
    <r>
      <t xml:space="preserve">MN48 - </t>
    </r>
    <r>
      <rPr>
        <sz val="11"/>
        <color theme="1"/>
        <rFont val="Calibri"/>
        <family val="2"/>
      </rPr>
      <t>Newborn: Added to Wrong Account</t>
    </r>
  </si>
  <si>
    <r>
      <t xml:space="preserve">MN49 - </t>
    </r>
    <r>
      <rPr>
        <sz val="11"/>
        <color theme="1"/>
        <rFont val="Calibri"/>
        <family val="2"/>
      </rPr>
      <t>TPHI: Request for Information</t>
    </r>
  </si>
  <si>
    <r>
      <t xml:space="preserve">MN50 - </t>
    </r>
    <r>
      <rPr>
        <sz val="11"/>
        <color theme="1"/>
        <rFont val="Calibri"/>
        <family val="2"/>
      </rPr>
      <t>Insufficient Document Request</t>
    </r>
  </si>
  <si>
    <r>
      <t xml:space="preserve">MN51 - </t>
    </r>
    <r>
      <rPr>
        <sz val="11"/>
        <color theme="1"/>
        <rFont val="Calibri"/>
        <family val="2"/>
      </rPr>
      <t>Discontinuance: Failure to Document - Not QHP Eligible</t>
    </r>
  </si>
  <si>
    <r>
      <t xml:space="preserve">MN52 - </t>
    </r>
    <r>
      <rPr>
        <sz val="11"/>
        <color theme="1"/>
        <rFont val="Calibri"/>
        <family val="2"/>
      </rPr>
      <t>Document Request Letter</t>
    </r>
  </si>
  <si>
    <r>
      <t xml:space="preserve">MN53 - </t>
    </r>
    <r>
      <rPr>
        <sz val="11"/>
        <color theme="1"/>
        <rFont val="Calibri"/>
        <family val="2"/>
      </rPr>
      <t>Document Request: Verify 3 Plus Babies</t>
    </r>
  </si>
  <si>
    <r>
      <t xml:space="preserve">MN54 - </t>
    </r>
    <r>
      <rPr>
        <sz val="11"/>
        <color theme="1"/>
        <rFont val="Calibri"/>
        <family val="2"/>
      </rPr>
      <t>TPHI Failure to Respond</t>
    </r>
  </si>
  <si>
    <r>
      <rPr>
        <b/>
        <sz val="11"/>
        <color theme="1"/>
        <rFont val="Calibri"/>
        <family val="2"/>
      </rPr>
      <t xml:space="preserve">MN55 - </t>
    </r>
    <r>
      <rPr>
        <sz val="11"/>
        <color theme="1"/>
        <rFont val="Calibri"/>
        <family val="2"/>
      </rPr>
      <t xml:space="preserve">Denial of Request for Expedited Appeals Process </t>
    </r>
  </si>
  <si>
    <r>
      <t xml:space="preserve">MN56 - </t>
    </r>
    <r>
      <rPr>
        <sz val="11"/>
        <color theme="1"/>
        <rFont val="Calibri"/>
        <family val="2"/>
        <scheme val="minor"/>
      </rPr>
      <t>Premium Reimbursement for TPHI Access</t>
    </r>
  </si>
  <si>
    <r>
      <t xml:space="preserve">MN57 - </t>
    </r>
    <r>
      <rPr>
        <sz val="11"/>
        <color theme="1"/>
        <rFont val="Calibri"/>
        <family val="2"/>
        <scheme val="minor"/>
      </rPr>
      <t>Cancel or Confirm Hearing - AOP</t>
    </r>
  </si>
  <si>
    <r>
      <t xml:space="preserve">MN58 - </t>
    </r>
    <r>
      <rPr>
        <sz val="11"/>
        <color theme="1"/>
        <rFont val="Calibri"/>
        <family val="2"/>
        <scheme val="minor"/>
      </rPr>
      <t>Hearing Request Cancellation - AOP</t>
    </r>
  </si>
  <si>
    <r>
      <t xml:space="preserve">MN59 - </t>
    </r>
    <r>
      <rPr>
        <sz val="11"/>
        <color theme="1"/>
        <rFont val="Calibri"/>
        <family val="2"/>
        <scheme val="minor"/>
      </rPr>
      <t>Appeal Confirmation Notice</t>
    </r>
  </si>
  <si>
    <r>
      <t xml:space="preserve">DOH01 - </t>
    </r>
    <r>
      <rPr>
        <sz val="11"/>
        <color theme="1"/>
        <rFont val="Calibri"/>
        <family val="2"/>
        <scheme val="minor"/>
      </rPr>
      <t>Tuition Fees</t>
    </r>
  </si>
  <si>
    <t xml:space="preserve">Simplified Chinese </t>
  </si>
  <si>
    <t>Hatian-Creole</t>
  </si>
  <si>
    <t>Traditional Chinese</t>
  </si>
  <si>
    <t>ENGLISH</t>
  </si>
  <si>
    <t>SPANISH</t>
  </si>
  <si>
    <r>
      <rPr>
        <b/>
        <sz val="11"/>
        <color theme="1"/>
        <rFont val="Calibri"/>
        <family val="2"/>
      </rPr>
      <t>DOH 1144</t>
    </r>
    <r>
      <rPr>
        <sz val="11"/>
        <color theme="1"/>
        <rFont val="Calibri"/>
        <family val="2"/>
      </rPr>
      <t xml:space="preserve"> Family Planning Fact Sheet </t>
    </r>
  </si>
  <si>
    <r>
      <t xml:space="preserve">(Notice 017) </t>
    </r>
    <r>
      <rPr>
        <sz val="11"/>
        <color theme="1"/>
        <rFont val="Calibri"/>
        <family val="2"/>
      </rPr>
      <t>Ineligible for Unsubsized QHP Because of an Incomplete Application - Did Not Request Financial Assistance</t>
    </r>
  </si>
  <si>
    <r>
      <t xml:space="preserve">(Template 020) </t>
    </r>
    <r>
      <rPr>
        <sz val="11"/>
        <color theme="1"/>
        <rFont val="Calibri"/>
        <family val="2"/>
      </rPr>
      <t>Broker Assistance Notice</t>
    </r>
  </si>
  <si>
    <t>CSRA Marketplace Letter Resend - Cover letter</t>
  </si>
  <si>
    <t>CSRA Marketplace Letter Resend - Cover Letter</t>
  </si>
  <si>
    <t>1095A - "IRS Form"</t>
  </si>
  <si>
    <t>Non-NYSOH Static</t>
  </si>
  <si>
    <t>Year 4</t>
  </si>
  <si>
    <t>Year 5</t>
  </si>
  <si>
    <t>Document Total</t>
  </si>
  <si>
    <t>Total Jobs</t>
  </si>
  <si>
    <t>Total Jobs (minus data cd)</t>
  </si>
  <si>
    <t>Totals</t>
  </si>
  <si>
    <t xml:space="preserve">PR </t>
  </si>
  <si>
    <t>Line</t>
  </si>
  <si>
    <t>Bucket</t>
  </si>
  <si>
    <t>Category Totals</t>
  </si>
  <si>
    <t>Funding %</t>
  </si>
  <si>
    <t>Total Amount to Pay</t>
  </si>
  <si>
    <t>NYSoH Static</t>
  </si>
  <si>
    <t>non-NYSOH Dynamic</t>
  </si>
  <si>
    <t>NYSOH Dynamic MA</t>
  </si>
  <si>
    <t>NYSOH Dynamic All 4</t>
  </si>
  <si>
    <t>NYSOH Dynamic 3/4</t>
  </si>
  <si>
    <t>NYSOH MA 50/50 Split</t>
  </si>
  <si>
    <t>MA State</t>
  </si>
  <si>
    <t>MA Federal</t>
  </si>
  <si>
    <t>NYSOH</t>
  </si>
  <si>
    <t>QHP State</t>
  </si>
  <si>
    <t>CHIP State</t>
  </si>
  <si>
    <t>CHIP Federal</t>
  </si>
  <si>
    <t>EP</t>
  </si>
  <si>
    <t>NYSOH CHIP</t>
  </si>
  <si>
    <t xml:space="preserve">NYSOH QHP </t>
  </si>
  <si>
    <t>DOH MA 50/50 Split</t>
  </si>
  <si>
    <t>NORP</t>
  </si>
  <si>
    <t xml:space="preserve">EP </t>
  </si>
  <si>
    <t>MA, CHP, EP</t>
  </si>
  <si>
    <t>MA, QHP</t>
  </si>
  <si>
    <t>Contract Total</t>
  </si>
  <si>
    <t xml:space="preserve">NYSOH </t>
  </si>
  <si>
    <t>non-NYSOH (DOH)</t>
  </si>
  <si>
    <t>Type</t>
  </si>
  <si>
    <t>Fund Allocation</t>
  </si>
  <si>
    <t>MA</t>
  </si>
  <si>
    <t>FPBP</t>
  </si>
  <si>
    <t>MSP</t>
  </si>
  <si>
    <t>Total</t>
  </si>
  <si>
    <t>CHP</t>
  </si>
  <si>
    <t>QHP</t>
  </si>
  <si>
    <t>MA, QHP, CHP, EP</t>
  </si>
  <si>
    <t>Total MA</t>
  </si>
  <si>
    <t>Total CHP</t>
  </si>
  <si>
    <t>Total QHP</t>
  </si>
  <si>
    <t xml:space="preserve">Type </t>
  </si>
  <si>
    <t>Fund</t>
  </si>
  <si>
    <t>Total MA, CHP, EP</t>
  </si>
  <si>
    <t>Total MA, QHP</t>
  </si>
  <si>
    <t>Total All 4</t>
  </si>
  <si>
    <t>Total NORP</t>
  </si>
  <si>
    <t>State Funding</t>
  </si>
  <si>
    <t>Federal Funding</t>
  </si>
  <si>
    <t>Document Total $</t>
  </si>
  <si>
    <t>Total Bid Price</t>
  </si>
  <si>
    <t>Bidder's Name</t>
  </si>
  <si>
    <t>Authorized Signatory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</si>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</sst>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3" xfId="1" applyFont="1" applyBorder="1"/>
    <xf numFmtId="44" fontId="0" fillId="0" borderId="1" xfId="1" applyFont="1" applyBorder="1"/>
    <xf numFmtId="44" fontId="0" fillId="0" borderId="0" xfId="1" applyFont="1"/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5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4" fontId="1" fillId="0" borderId="10" xfId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1" xfId="1" applyFont="1" applyBorder="1"/>
    <xf numFmtId="0" fontId="0" fillId="0" borderId="12" xfId="0" applyBorder="1" applyAlignment="1">
      <alignment horizontal="center"/>
    </xf>
    <xf numFmtId="44" fontId="0" fillId="0" borderId="13" xfId="1" applyFont="1" applyBorder="1"/>
    <xf numFmtId="0" fontId="0" fillId="0" borderId="0" xfId="0"/>
    <xf numFmtId="44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1" xfId="1" applyFont="1" applyBorder="1" applyAlignment="1"/>
    <xf numFmtId="44" fontId="0" fillId="0" borderId="3" xfId="1" applyFont="1" applyBorder="1" applyAlignment="1"/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1" xfId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4" fontId="2" fillId="0" borderId="9" xfId="1" applyFont="1" applyBorder="1" applyAlignment="1">
      <alignment horizontal="center" wrapText="1"/>
    </xf>
    <xf numFmtId="44" fontId="2" fillId="0" borderId="7" xfId="1" applyFont="1" applyBorder="1" applyAlignment="1">
      <alignment horizontal="center" wrapText="1"/>
    </xf>
    <xf numFmtId="44" fontId="0" fillId="0" borderId="0" xfId="1" applyFont="1" applyFill="1"/>
    <xf numFmtId="44" fontId="0" fillId="2" borderId="0" xfId="0" applyNumberFormat="1" applyFill="1"/>
    <xf numFmtId="0" fontId="3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9" fontId="0" fillId="0" borderId="0" xfId="2" applyFont="1" applyFill="1" applyBorder="1" applyAlignment="1">
      <alignment horizontal="center"/>
    </xf>
    <xf numFmtId="0" fontId="0" fillId="3" borderId="0" xfId="0" applyFill="1"/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9" fontId="0" fillId="0" borderId="5" xfId="2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44" fontId="0" fillId="3" borderId="0" xfId="1" applyFont="1" applyFill="1"/>
    <xf numFmtId="9" fontId="0" fillId="0" borderId="15" xfId="2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5" xfId="2" applyNumberFormat="1" applyFont="1" applyFill="1" applyBorder="1" applyAlignment="1">
      <alignment horizontal="center"/>
    </xf>
    <xf numFmtId="4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0" fillId="0" borderId="8" xfId="0" applyNumberFormat="1" applyFill="1" applyBorder="1"/>
    <xf numFmtId="44" fontId="0" fillId="0" borderId="0" xfId="1" applyFont="1" applyFill="1" applyAlignment="1">
      <alignment horizontal="left"/>
    </xf>
    <xf numFmtId="44" fontId="0" fillId="0" borderId="5" xfId="1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9" fontId="0" fillId="0" borderId="8" xfId="2" applyFont="1" applyFill="1" applyBorder="1" applyAlignment="1">
      <alignment horizontal="center"/>
    </xf>
    <xf numFmtId="44" fontId="0" fillId="0" borderId="8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left"/>
    </xf>
    <xf numFmtId="44" fontId="0" fillId="0" borderId="15" xfId="1" applyFont="1" applyFill="1" applyBorder="1" applyAlignment="1">
      <alignment horizontal="left"/>
    </xf>
    <xf numFmtId="44" fontId="0" fillId="0" borderId="5" xfId="1" applyFont="1" applyBorder="1"/>
    <xf numFmtId="44" fontId="0" fillId="0" borderId="5" xfId="0" applyNumberFormat="1" applyBorder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9" fontId="0" fillId="0" borderId="0" xfId="2" applyFont="1"/>
    <xf numFmtId="0" fontId="0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 wrapText="1"/>
    </xf>
    <xf numFmtId="44" fontId="0" fillId="0" borderId="17" xfId="1" applyFont="1" applyFill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2" fillId="0" borderId="16" xfId="1" applyFont="1" applyFill="1" applyBorder="1" applyAlignment="1">
      <alignment horizontal="center"/>
    </xf>
    <xf numFmtId="44" fontId="0" fillId="0" borderId="17" xfId="1" applyFont="1" applyFill="1" applyBorder="1"/>
    <xf numFmtId="44" fontId="0" fillId="0" borderId="18" xfId="1" applyFont="1" applyFill="1" applyBorder="1"/>
    <xf numFmtId="44" fontId="0" fillId="0" borderId="19" xfId="1" applyFont="1" applyFill="1" applyBorder="1"/>
    <xf numFmtId="0" fontId="2" fillId="0" borderId="16" xfId="0" applyFont="1" applyFill="1" applyBorder="1" applyAlignment="1">
      <alignment horizontal="center" wrapText="1"/>
    </xf>
    <xf numFmtId="0" fontId="0" fillId="0" borderId="17" xfId="0" applyFill="1" applyBorder="1"/>
    <xf numFmtId="44" fontId="0" fillId="0" borderId="18" xfId="0" applyNumberFormat="1" applyFill="1" applyBorder="1"/>
    <xf numFmtId="44" fontId="0" fillId="0" borderId="19" xfId="0" applyNumberFormat="1" applyFill="1" applyBorder="1"/>
    <xf numFmtId="44" fontId="0" fillId="0" borderId="1" xfId="1" applyFont="1" applyFill="1" applyBorder="1" applyAlignment="1"/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19.42578125" customWidth="1"/>
    <col min="2" max="2" width="19" customWidth="1"/>
    <col min="3" max="3" width="20.85546875" customWidth="1"/>
    <col min="4" max="4" width="19.42578125" customWidth="1"/>
    <col min="5" max="5" width="19.28515625" customWidth="1"/>
  </cols>
  <sheetData>
    <row r="1" spans="1:5" ht="15" customHeight="1" x14ac:dyDescent="0.3">
      <c r="A1" s="49"/>
      <c r="B1" s="49"/>
      <c r="C1" s="130" t="s">
        <v>0</v>
      </c>
      <c r="D1" s="130"/>
      <c r="E1" s="49"/>
    </row>
    <row r="3" spans="1:5" x14ac:dyDescent="0.25">
      <c r="A3" s="4" t="s">
        <v>1</v>
      </c>
      <c r="B3" s="49"/>
      <c r="C3" s="49"/>
      <c r="D3" s="49"/>
      <c r="E3" s="49"/>
    </row>
    <row r="5" spans="1:5" ht="15.75" thickBot="1" x14ac:dyDescent="0.3">
      <c r="A5" s="1" t="s">
        <v>2</v>
      </c>
      <c r="B5" s="27" t="s">
        <v>3</v>
      </c>
      <c r="C5" s="27" t="s">
        <v>4</v>
      </c>
      <c r="D5" s="27" t="s">
        <v>5</v>
      </c>
      <c r="E5" s="27" t="s">
        <v>6</v>
      </c>
    </row>
    <row r="6" spans="1:5" x14ac:dyDescent="0.25">
      <c r="A6" s="2" t="s">
        <v>7</v>
      </c>
      <c r="B6" s="18">
        <v>0</v>
      </c>
      <c r="C6" s="18">
        <v>0</v>
      </c>
      <c r="D6" s="18">
        <v>0</v>
      </c>
      <c r="E6" s="18">
        <v>0</v>
      </c>
    </row>
    <row r="7" spans="1:5" s="6" customFormat="1" x14ac:dyDescent="0.25">
      <c r="A7" s="2" t="s">
        <v>8</v>
      </c>
      <c r="B7" s="18">
        <v>0</v>
      </c>
      <c r="C7" s="18">
        <v>0</v>
      </c>
      <c r="D7" s="18">
        <v>0</v>
      </c>
      <c r="E7" s="18">
        <v>0</v>
      </c>
    </row>
    <row r="8" spans="1:5" x14ac:dyDescent="0.25">
      <c r="A8" s="2" t="s">
        <v>219</v>
      </c>
      <c r="B8" s="18">
        <v>0</v>
      </c>
      <c r="C8" s="18">
        <v>0</v>
      </c>
      <c r="D8" s="18">
        <v>0</v>
      </c>
      <c r="E8" s="18">
        <v>0</v>
      </c>
    </row>
    <row r="9" spans="1:5" x14ac:dyDescent="0.25">
      <c r="A9" s="2" t="s">
        <v>9</v>
      </c>
      <c r="B9" s="18">
        <v>0</v>
      </c>
      <c r="C9" s="18">
        <v>0</v>
      </c>
      <c r="D9" s="18">
        <v>0</v>
      </c>
      <c r="E9" s="18">
        <v>0</v>
      </c>
    </row>
    <row r="10" spans="1:5" x14ac:dyDescent="0.25">
      <c r="A10" s="2" t="s">
        <v>10</v>
      </c>
      <c r="B10" s="18">
        <v>0</v>
      </c>
      <c r="C10" s="18">
        <v>0</v>
      </c>
      <c r="D10" s="18">
        <v>0</v>
      </c>
      <c r="E10" s="18">
        <v>0</v>
      </c>
    </row>
    <row r="11" spans="1:5" x14ac:dyDescent="0.25">
      <c r="A11" s="2" t="s">
        <v>220</v>
      </c>
      <c r="B11" s="18">
        <v>0</v>
      </c>
      <c r="C11" s="18">
        <v>0</v>
      </c>
      <c r="D11" s="18">
        <v>0</v>
      </c>
      <c r="E11" s="18">
        <v>0</v>
      </c>
    </row>
    <row r="12" spans="1:5" x14ac:dyDescent="0.25">
      <c r="A12" s="2" t="s">
        <v>13</v>
      </c>
      <c r="B12" s="18">
        <v>0</v>
      </c>
      <c r="C12" s="18">
        <v>0</v>
      </c>
      <c r="D12" s="18">
        <v>0</v>
      </c>
      <c r="E12" s="18">
        <v>0</v>
      </c>
    </row>
    <row r="13" spans="1:5" x14ac:dyDescent="0.25">
      <c r="A13" s="2" t="s">
        <v>11</v>
      </c>
      <c r="B13" s="18">
        <v>0</v>
      </c>
      <c r="C13" s="18">
        <v>0</v>
      </c>
      <c r="D13" s="18">
        <v>0</v>
      </c>
      <c r="E13" s="18">
        <v>0</v>
      </c>
    </row>
    <row r="14" spans="1:5" x14ac:dyDescent="0.25">
      <c r="A14" s="2" t="s">
        <v>12</v>
      </c>
      <c r="B14" s="18">
        <v>0</v>
      </c>
      <c r="C14" s="18">
        <v>0</v>
      </c>
      <c r="D14" s="18">
        <v>0</v>
      </c>
      <c r="E14" s="18">
        <v>0</v>
      </c>
    </row>
    <row r="15" spans="1:5" x14ac:dyDescent="0.25">
      <c r="A15" s="2" t="s">
        <v>14</v>
      </c>
      <c r="B15" s="18">
        <v>0</v>
      </c>
      <c r="C15" s="18">
        <v>0</v>
      </c>
      <c r="D15" s="18">
        <v>0</v>
      </c>
      <c r="E15" s="18">
        <v>0</v>
      </c>
    </row>
    <row r="16" spans="1:5" x14ac:dyDescent="0.25">
      <c r="A16" s="2" t="s">
        <v>221</v>
      </c>
      <c r="B16" s="18">
        <v>0</v>
      </c>
      <c r="C16" s="18">
        <v>0</v>
      </c>
      <c r="D16" s="18">
        <v>0</v>
      </c>
      <c r="E16" s="18">
        <v>0</v>
      </c>
    </row>
    <row r="17" spans="1:5" x14ac:dyDescent="0.25">
      <c r="A17" s="2" t="s">
        <v>15</v>
      </c>
      <c r="B17" s="18">
        <v>0</v>
      </c>
      <c r="C17" s="18">
        <v>0</v>
      </c>
      <c r="D17" s="18">
        <v>0</v>
      </c>
      <c r="E17" s="18">
        <v>0</v>
      </c>
    </row>
    <row r="18" spans="1:5" x14ac:dyDescent="0.25">
      <c r="A18" s="2" t="s">
        <v>16</v>
      </c>
      <c r="B18" s="18">
        <v>0</v>
      </c>
      <c r="C18" s="18">
        <v>0</v>
      </c>
      <c r="D18" s="18">
        <v>0</v>
      </c>
      <c r="E18" s="18">
        <v>0</v>
      </c>
    </row>
    <row r="20" spans="1:5" x14ac:dyDescent="0.25">
      <c r="A20" s="4" t="s">
        <v>17</v>
      </c>
      <c r="B20" s="49"/>
      <c r="C20" s="49"/>
      <c r="D20" s="49"/>
      <c r="E20" s="49"/>
    </row>
    <row r="22" spans="1:5" ht="15.75" thickBot="1" x14ac:dyDescent="0.3">
      <c r="A22" s="1" t="s">
        <v>2</v>
      </c>
      <c r="B22" s="29" t="s">
        <v>3</v>
      </c>
      <c r="C22" s="29" t="s">
        <v>4</v>
      </c>
      <c r="D22" s="29" t="s">
        <v>5</v>
      </c>
      <c r="E22" s="29" t="s">
        <v>6</v>
      </c>
    </row>
    <row r="23" spans="1:5" x14ac:dyDescent="0.25">
      <c r="A23" s="49" t="s">
        <v>18</v>
      </c>
      <c r="B23" s="19">
        <v>0</v>
      </c>
      <c r="C23" s="19">
        <v>0</v>
      </c>
      <c r="D23" s="19">
        <v>0</v>
      </c>
      <c r="E23" s="19">
        <v>0</v>
      </c>
    </row>
    <row r="28" spans="1:5" s="6" customFormat="1" x14ac:dyDescent="0.25">
      <c r="A28"/>
      <c r="B28"/>
      <c r="C28"/>
      <c r="D28"/>
      <c r="E28"/>
    </row>
  </sheetData>
  <mergeCells count="1">
    <mergeCell ref="C1:D1"/>
  </mergeCells>
  <pageMargins left="0.7" right="0.7" top="0.75" bottom="0.75" header="0.3" footer="0.3"/>
  <pageSetup orientation="landscape" r:id="rId1"/>
  <headerFooter>
    <oddHeader>&amp;LBidder's Name ___________________________&amp;CATTACHMENT B - Bid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F24"/>
  <sheetViews>
    <sheetView view="pageLayout" zoomScaleNormal="100" workbookViewId="0">
      <selection sqref="A1:H12"/>
    </sheetView>
  </sheetViews>
  <sheetFormatPr defaultRowHeight="15" x14ac:dyDescent="0.25"/>
  <cols>
    <col min="1" max="1" width="14.7109375" customWidth="1"/>
    <col min="2" max="2" width="22.42578125" customWidth="1"/>
    <col min="3" max="3" width="20.7109375" customWidth="1"/>
    <col min="4" max="4" width="20" customWidth="1"/>
  </cols>
  <sheetData>
    <row r="3" spans="1:4" ht="30.75" thickBot="1" x14ac:dyDescent="0.3">
      <c r="A3" s="28" t="s">
        <v>144</v>
      </c>
      <c r="B3" s="15" t="s">
        <v>145</v>
      </c>
      <c r="C3" s="28" t="s">
        <v>146</v>
      </c>
      <c r="D3" s="58" t="s">
        <v>236</v>
      </c>
    </row>
    <row r="4" spans="1:4" x14ac:dyDescent="0.25">
      <c r="A4" s="5" t="s">
        <v>147</v>
      </c>
      <c r="B4" s="20">
        <f>'Static Annual English'!C50+'Static Annual Spanish'!C49</f>
        <v>0</v>
      </c>
      <c r="C4" s="20">
        <f>'Dynamic Annual English'!B127+'Dynamic Annual Spanish'!B127</f>
        <v>0</v>
      </c>
      <c r="D4" s="50">
        <f>SUM(B4:C4)</f>
        <v>0</v>
      </c>
    </row>
    <row r="5" spans="1:4" x14ac:dyDescent="0.25">
      <c r="A5" s="5" t="s">
        <v>148</v>
      </c>
      <c r="B5" s="20">
        <f t="shared" ref="B5:C6" si="0">B4*1.1</f>
        <v>0</v>
      </c>
      <c r="C5" s="20">
        <f t="shared" si="0"/>
        <v>0</v>
      </c>
      <c r="D5" s="50">
        <f>SUM(B5:C5)</f>
        <v>0</v>
      </c>
    </row>
    <row r="6" spans="1:4" x14ac:dyDescent="0.25">
      <c r="A6" s="5" t="s">
        <v>149</v>
      </c>
      <c r="B6" s="20">
        <f t="shared" si="0"/>
        <v>0</v>
      </c>
      <c r="C6" s="20">
        <f t="shared" si="0"/>
        <v>0</v>
      </c>
      <c r="D6" s="50">
        <f>SUM(B6:C6)</f>
        <v>0</v>
      </c>
    </row>
    <row r="7" spans="1:4" s="49" customFormat="1" x14ac:dyDescent="0.25">
      <c r="A7" s="5" t="s">
        <v>231</v>
      </c>
      <c r="B7" s="20">
        <f>B6*1.1*1.03</f>
        <v>0</v>
      </c>
      <c r="C7" s="20">
        <f>C6*1.1*1.03</f>
        <v>0</v>
      </c>
      <c r="D7" s="50">
        <f>SUM(B7:C7)</f>
        <v>0</v>
      </c>
    </row>
    <row r="8" spans="1:4" ht="15.75" thickBot="1" x14ac:dyDescent="0.3">
      <c r="A8" s="5" t="s">
        <v>232</v>
      </c>
      <c r="B8" s="105">
        <f>B7*1.1*1.03</f>
        <v>0</v>
      </c>
      <c r="C8" s="105">
        <f>C7*1.1*1.03</f>
        <v>0</v>
      </c>
      <c r="D8" s="106">
        <f>SUM(B8:C8)</f>
        <v>0</v>
      </c>
    </row>
    <row r="9" spans="1:4" x14ac:dyDescent="0.25">
      <c r="B9" s="50">
        <f>SUM(B4:B8)</f>
        <v>0</v>
      </c>
      <c r="C9" s="50">
        <f t="shared" ref="C9:D9" si="1">SUM(C4:C8)</f>
        <v>0</v>
      </c>
      <c r="D9" s="50">
        <f t="shared" si="1"/>
        <v>0</v>
      </c>
    </row>
    <row r="10" spans="1:4" s="49" customFormat="1" x14ac:dyDescent="0.25"/>
    <row r="11" spans="1:4" s="49" customFormat="1" x14ac:dyDescent="0.25"/>
    <row r="12" spans="1:4" x14ac:dyDescent="0.25">
      <c r="A12" s="49"/>
      <c r="B12" s="49" t="s">
        <v>287</v>
      </c>
      <c r="C12" s="50">
        <f>SUM(B4:C8)</f>
        <v>0</v>
      </c>
    </row>
    <row r="17" spans="1:6" x14ac:dyDescent="0.25">
      <c r="A17" s="136" t="s">
        <v>288</v>
      </c>
      <c r="B17" s="136"/>
      <c r="C17" s="135"/>
      <c r="D17" s="135"/>
      <c r="E17" s="135"/>
      <c r="F17" s="135"/>
    </row>
    <row r="18" spans="1:6" ht="15.75" thickBot="1" x14ac:dyDescent="0.3">
      <c r="A18" s="136"/>
      <c r="B18" s="136"/>
      <c r="C18" s="131"/>
      <c r="D18" s="131"/>
      <c r="E18" s="131"/>
      <c r="F18" s="131"/>
    </row>
    <row r="19" spans="1:6" x14ac:dyDescent="0.25">
      <c r="A19" s="3"/>
      <c r="B19" s="3"/>
    </row>
    <row r="20" spans="1:6" x14ac:dyDescent="0.25">
      <c r="A20" s="136" t="s">
        <v>289</v>
      </c>
      <c r="B20" s="136"/>
      <c r="C20" s="135"/>
      <c r="D20" s="135"/>
      <c r="E20" s="135"/>
      <c r="F20" s="135"/>
    </row>
    <row r="21" spans="1:6" ht="15.75" thickBot="1" x14ac:dyDescent="0.3">
      <c r="A21" s="136"/>
      <c r="B21" s="136"/>
      <c r="C21" s="131"/>
      <c r="D21" s="131"/>
      <c r="E21" s="131"/>
      <c r="F21" s="131"/>
    </row>
    <row r="23" spans="1:6" x14ac:dyDescent="0.25">
      <c r="A23" s="134" t="s">
        <v>290</v>
      </c>
      <c r="B23" s="134"/>
      <c r="C23" s="135"/>
      <c r="D23" s="135"/>
    </row>
    <row r="24" spans="1:6" ht="15.75" thickBot="1" x14ac:dyDescent="0.3">
      <c r="A24" s="134"/>
      <c r="B24" s="134"/>
      <c r="C24" s="131"/>
      <c r="D24" s="131"/>
    </row>
  </sheetData>
  <sheetProtection algorithmName="SHA-512" hashValue="ivmOAMgSip+3EHi7+vZT6J9DFZBBQULFzDnBPsOWkEgj/gU5drFUwjnsu1R61qZkfvwyaLiXleO+AyMKC//z0g==" saltValue="dq0edjn4kniZ1f6IUYC39w==" spinCount="100000" sheet="1" objects="1" scenarios="1" selectLockedCells="1" selectUnlockedCells="1"/>
  <mergeCells count="6">
    <mergeCell ref="A23:B24"/>
    <mergeCell ref="C23:D24"/>
    <mergeCell ref="C17:F18"/>
    <mergeCell ref="A17:B18"/>
    <mergeCell ref="A20:B21"/>
    <mergeCell ref="C20:F21"/>
  </mergeCells>
  <pageMargins left="0.7" right="0.7" top="0.75" bottom="0.75" header="0.3" footer="0.3"/>
  <pageSetup orientation="landscape" r:id="rId1"/>
  <headerFooter>
    <oddHeader xml:space="preserve">&amp;LBidder's Name ___________________________&amp;CATTACHMENT B - Bid Form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8CC8-B0D0-4B8D-A30D-B2D9CA8A1122}">
  <dimension ref="A1:L33"/>
  <sheetViews>
    <sheetView workbookViewId="0">
      <selection activeCell="E32" sqref="E32"/>
    </sheetView>
  </sheetViews>
  <sheetFormatPr defaultRowHeight="15" x14ac:dyDescent="0.25"/>
  <cols>
    <col min="1" max="1" width="12.140625" style="49" customWidth="1"/>
    <col min="2" max="2" width="33.7109375" style="49" customWidth="1"/>
    <col min="3" max="3" width="22.5703125" style="49" customWidth="1"/>
    <col min="4" max="4" width="17.140625" style="49" customWidth="1"/>
    <col min="5" max="5" width="16" style="5" customWidth="1"/>
    <col min="6" max="6" width="29.42578125" style="5" customWidth="1"/>
    <col min="7" max="7" width="19.42578125" style="49" hidden="1" customWidth="1"/>
    <col min="8" max="8" width="20.140625" style="49" hidden="1" customWidth="1"/>
    <col min="9" max="9" width="23.140625" style="49" hidden="1" customWidth="1"/>
    <col min="10" max="10" width="24" style="49" hidden="1" customWidth="1"/>
    <col min="11" max="11" width="27.7109375" style="49" hidden="1" customWidth="1"/>
    <col min="12" max="12" width="21.42578125" style="49" hidden="1" customWidth="1"/>
    <col min="13" max="16384" width="9.140625" style="49"/>
  </cols>
  <sheetData>
    <row r="1" spans="1:12" x14ac:dyDescent="0.25">
      <c r="A1" s="49" t="s">
        <v>237</v>
      </c>
    </row>
    <row r="3" spans="1:12" ht="19.5" thickBot="1" x14ac:dyDescent="0.35">
      <c r="A3" s="65" t="s">
        <v>238</v>
      </c>
      <c r="B3" s="65" t="s">
        <v>239</v>
      </c>
      <c r="C3" s="71" t="s">
        <v>240</v>
      </c>
      <c r="D3" s="65"/>
      <c r="E3" s="71" t="s">
        <v>241</v>
      </c>
      <c r="F3" s="102" t="s">
        <v>242</v>
      </c>
      <c r="G3" s="28" t="s">
        <v>230</v>
      </c>
      <c r="H3" s="28" t="s">
        <v>243</v>
      </c>
      <c r="I3" s="28" t="s">
        <v>244</v>
      </c>
      <c r="J3" s="28" t="s">
        <v>245</v>
      </c>
      <c r="K3" s="28" t="s">
        <v>246</v>
      </c>
      <c r="L3" s="72" t="s">
        <v>247</v>
      </c>
    </row>
    <row r="4" spans="1:12" x14ac:dyDescent="0.25">
      <c r="A4" s="73">
        <v>1</v>
      </c>
      <c r="B4" s="137" t="s">
        <v>248</v>
      </c>
      <c r="C4" s="139">
        <f>'Static Annual English'!S39+'Static Annual Spanish'!S38+'Dynamic Annual English'!P118+'Dynamic Annual Spanish'!P118</f>
        <v>0</v>
      </c>
      <c r="D4" s="74" t="s">
        <v>249</v>
      </c>
      <c r="E4" s="75">
        <v>0.5</v>
      </c>
      <c r="F4" s="95">
        <f>C4*E4</f>
        <v>0</v>
      </c>
      <c r="G4" s="76"/>
      <c r="H4" s="50">
        <v>324.67500000000001</v>
      </c>
      <c r="I4" s="76"/>
      <c r="J4" s="20">
        <v>3375</v>
      </c>
      <c r="K4" s="76"/>
      <c r="L4" s="76"/>
    </row>
    <row r="5" spans="1:12" ht="15.75" thickBot="1" x14ac:dyDescent="0.3">
      <c r="A5" s="77">
        <v>2</v>
      </c>
      <c r="B5" s="138"/>
      <c r="C5" s="140"/>
      <c r="D5" s="78" t="s">
        <v>250</v>
      </c>
      <c r="E5" s="79">
        <v>0.5</v>
      </c>
      <c r="F5" s="96">
        <f>C4*E5</f>
        <v>0</v>
      </c>
      <c r="G5" s="76"/>
      <c r="H5" s="50">
        <v>324.67500000000001</v>
      </c>
      <c r="I5" s="76"/>
      <c r="J5" s="20">
        <v>3375</v>
      </c>
      <c r="K5" s="76"/>
      <c r="L5" s="76"/>
    </row>
    <row r="6" spans="1:12" x14ac:dyDescent="0.25">
      <c r="A6" s="73">
        <v>3</v>
      </c>
      <c r="B6" s="137" t="s">
        <v>251</v>
      </c>
      <c r="C6" s="142" t="e">
        <f>Summary!#REF!+'Static Annual English'!S47+'Static Annual Spanish'!S46+'Dynamic Annual English'!P123+'Dynamic Annual Spanish'!P123+'Static Annual English'!O3</f>
        <v>#REF!</v>
      </c>
      <c r="D6" s="2" t="s">
        <v>249</v>
      </c>
      <c r="E6" s="80">
        <v>0.35780000000000001</v>
      </c>
      <c r="F6" s="95" t="e">
        <f>$C$6*E6</f>
        <v>#REF!</v>
      </c>
      <c r="G6" s="76"/>
      <c r="H6" s="50">
        <v>232.71312</v>
      </c>
      <c r="I6" s="76"/>
      <c r="J6" s="76"/>
      <c r="K6" s="20">
        <v>380903.34279000002</v>
      </c>
      <c r="L6" s="76"/>
    </row>
    <row r="7" spans="1:12" x14ac:dyDescent="0.25">
      <c r="A7" s="63">
        <v>4</v>
      </c>
      <c r="B7" s="141"/>
      <c r="C7" s="143"/>
      <c r="D7" s="2" t="s">
        <v>250</v>
      </c>
      <c r="E7" s="80">
        <v>0.35780000000000001</v>
      </c>
      <c r="F7" s="95" t="e">
        <f t="shared" ref="F7:F11" si="0">$C$6*E7</f>
        <v>#REF!</v>
      </c>
      <c r="G7" s="76"/>
      <c r="H7" s="50">
        <v>232.71312</v>
      </c>
      <c r="I7" s="76"/>
      <c r="J7" s="76"/>
      <c r="K7" s="20">
        <v>380903.34279000002</v>
      </c>
      <c r="L7" s="76"/>
    </row>
    <row r="8" spans="1:12" x14ac:dyDescent="0.25">
      <c r="A8" s="63">
        <v>5</v>
      </c>
      <c r="B8" s="141"/>
      <c r="C8" s="143"/>
      <c r="D8" s="2" t="s">
        <v>252</v>
      </c>
      <c r="E8" s="81">
        <v>4.8500000000000001E-2</v>
      </c>
      <c r="F8" s="95" t="e">
        <f t="shared" si="0"/>
        <v>#REF!</v>
      </c>
      <c r="G8" s="76"/>
      <c r="H8" s="50">
        <v>31.5444</v>
      </c>
      <c r="I8" s="76"/>
      <c r="J8" s="76"/>
      <c r="K8" s="20">
        <v>51631.671675000005</v>
      </c>
      <c r="L8" s="76"/>
    </row>
    <row r="9" spans="1:12" x14ac:dyDescent="0.25">
      <c r="A9" s="63">
        <v>6</v>
      </c>
      <c r="B9" s="141"/>
      <c r="C9" s="143"/>
      <c r="D9" s="2" t="s">
        <v>253</v>
      </c>
      <c r="E9" s="82">
        <v>2.0174999999999998E-2</v>
      </c>
      <c r="F9" s="95" t="e">
        <f t="shared" si="0"/>
        <v>#REF!</v>
      </c>
      <c r="G9" s="76"/>
      <c r="H9" s="50">
        <v>13.121819999999998</v>
      </c>
      <c r="I9" s="76"/>
      <c r="J9" s="76"/>
      <c r="K9" s="20">
        <v>21477.71084625</v>
      </c>
      <c r="L9" s="76"/>
    </row>
    <row r="10" spans="1:12" x14ac:dyDescent="0.25">
      <c r="A10" s="63">
        <v>7</v>
      </c>
      <c r="B10" s="141"/>
      <c r="C10" s="143"/>
      <c r="D10" s="2" t="s">
        <v>254</v>
      </c>
      <c r="E10" s="82">
        <v>6.0525000000000002E-2</v>
      </c>
      <c r="F10" s="95" t="e">
        <f t="shared" si="0"/>
        <v>#REF!</v>
      </c>
      <c r="G10" s="76"/>
      <c r="H10" s="50">
        <v>39.365459999999999</v>
      </c>
      <c r="I10" s="76"/>
      <c r="J10" s="76"/>
      <c r="K10" s="20">
        <v>64433.132538750004</v>
      </c>
      <c r="L10" s="76"/>
    </row>
    <row r="11" spans="1:12" ht="15.75" thickBot="1" x14ac:dyDescent="0.3">
      <c r="A11" s="63">
        <v>8</v>
      </c>
      <c r="B11" s="141"/>
      <c r="C11" s="140"/>
      <c r="D11" s="78" t="s">
        <v>255</v>
      </c>
      <c r="E11" s="83">
        <v>0.1552</v>
      </c>
      <c r="F11" s="96" t="e">
        <f t="shared" si="0"/>
        <v>#REF!</v>
      </c>
      <c r="G11" s="76"/>
      <c r="H11" s="50">
        <v>100.94208</v>
      </c>
      <c r="I11" s="76"/>
      <c r="J11" s="76"/>
      <c r="K11" s="20">
        <v>165221.34936000002</v>
      </c>
      <c r="L11" s="76"/>
    </row>
    <row r="12" spans="1:12" x14ac:dyDescent="0.25">
      <c r="A12" s="73">
        <v>9</v>
      </c>
      <c r="B12" s="137" t="s">
        <v>256</v>
      </c>
      <c r="C12" s="142">
        <f>'Static Annual English'!S40+'Static Annual Spanish'!S39+'Dynamic Annual English'!P120+'Dynamic Annual Spanish'!P120</f>
        <v>0</v>
      </c>
      <c r="D12" s="2" t="s">
        <v>253</v>
      </c>
      <c r="E12" s="75">
        <v>0.25</v>
      </c>
      <c r="F12" s="95">
        <f>E12*C12</f>
        <v>0</v>
      </c>
      <c r="G12" s="76"/>
      <c r="H12" s="50">
        <v>3.9359999999999995</v>
      </c>
      <c r="I12" s="76"/>
      <c r="J12" s="76"/>
      <c r="K12" s="84"/>
      <c r="L12" s="76"/>
    </row>
    <row r="13" spans="1:12" ht="15.75" thickBot="1" x14ac:dyDescent="0.3">
      <c r="A13" s="77">
        <v>10</v>
      </c>
      <c r="B13" s="138"/>
      <c r="C13" s="140"/>
      <c r="D13" s="78" t="s">
        <v>254</v>
      </c>
      <c r="E13" s="79">
        <v>0.75</v>
      </c>
      <c r="F13" s="96">
        <f>E13*C12</f>
        <v>0</v>
      </c>
      <c r="G13" s="76"/>
      <c r="H13" s="50">
        <v>28.863999999999997</v>
      </c>
      <c r="I13" s="76"/>
      <c r="J13" s="76"/>
      <c r="K13" s="84"/>
      <c r="L13" s="76"/>
    </row>
    <row r="14" spans="1:12" ht="15.75" thickBot="1" x14ac:dyDescent="0.3">
      <c r="A14" s="97">
        <v>11</v>
      </c>
      <c r="B14" s="98" t="s">
        <v>257</v>
      </c>
      <c r="C14" s="94">
        <f>'Static Annual English'!S41+'Static Annual Spanish'!S40+'Dynamic Annual English'!P119+'Dynamic Annual Spanish'!P119</f>
        <v>0</v>
      </c>
      <c r="D14" s="99" t="s">
        <v>252</v>
      </c>
      <c r="E14" s="100">
        <v>1</v>
      </c>
      <c r="F14" s="101">
        <f>E14*C14</f>
        <v>0</v>
      </c>
      <c r="G14" s="76"/>
      <c r="H14" s="20">
        <v>1607.2</v>
      </c>
      <c r="I14" s="76"/>
      <c r="J14" s="76"/>
      <c r="K14" s="69">
        <v>2070</v>
      </c>
      <c r="L14" s="76"/>
    </row>
    <row r="15" spans="1:12" x14ac:dyDescent="0.25">
      <c r="A15" s="73">
        <v>12</v>
      </c>
      <c r="B15" s="147" t="s">
        <v>258</v>
      </c>
      <c r="C15" s="142" t="e">
        <f>Summary!#REF!+'Static Annual English'!S33+'Static Annual Spanish'!S32+'Dynamic Annual English'!P30+'Dynamic Annual Spanish'!P30</f>
        <v>#REF!</v>
      </c>
      <c r="D15" s="2" t="s">
        <v>249</v>
      </c>
      <c r="E15" s="85">
        <v>0.5</v>
      </c>
      <c r="F15" s="95" t="e">
        <f>C15*E15</f>
        <v>#REF!</v>
      </c>
      <c r="G15" s="50">
        <v>11403.774999999998</v>
      </c>
      <c r="H15" s="76"/>
      <c r="I15" s="20">
        <v>897</v>
      </c>
      <c r="J15" s="76"/>
      <c r="K15" s="76"/>
      <c r="L15" s="76"/>
    </row>
    <row r="16" spans="1:12" ht="15.75" thickBot="1" x14ac:dyDescent="0.3">
      <c r="A16" s="77">
        <v>13</v>
      </c>
      <c r="B16" s="148"/>
      <c r="C16" s="140"/>
      <c r="D16" s="78" t="s">
        <v>250</v>
      </c>
      <c r="E16" s="79">
        <v>0.5</v>
      </c>
      <c r="F16" s="96" t="e">
        <f>C15*E16</f>
        <v>#REF!</v>
      </c>
      <c r="G16" s="50">
        <v>11403.774999999998</v>
      </c>
      <c r="H16" s="76"/>
      <c r="I16" s="20">
        <v>897</v>
      </c>
      <c r="J16" s="76"/>
      <c r="K16" s="76"/>
      <c r="L16" s="76"/>
    </row>
    <row r="17" spans="1:12" x14ac:dyDescent="0.25">
      <c r="A17" s="73">
        <v>14</v>
      </c>
      <c r="B17" s="147" t="s">
        <v>259</v>
      </c>
      <c r="C17" s="142">
        <f>'Dynamic Annual English'!P124+'Dynamic Annual Spanish'!P124</f>
        <v>0</v>
      </c>
      <c r="D17" s="2" t="s">
        <v>252</v>
      </c>
      <c r="E17" s="81">
        <v>0.17</v>
      </c>
      <c r="F17" s="95">
        <f>C17*E17</f>
        <v>0</v>
      </c>
      <c r="G17" s="76"/>
      <c r="H17" s="76"/>
      <c r="I17" s="76"/>
      <c r="J17" s="76"/>
      <c r="K17" s="76"/>
      <c r="L17" s="76"/>
    </row>
    <row r="18" spans="1:12" x14ac:dyDescent="0.25">
      <c r="A18" s="63">
        <v>15</v>
      </c>
      <c r="B18" s="149"/>
      <c r="C18" s="143"/>
      <c r="D18" s="2" t="s">
        <v>253</v>
      </c>
      <c r="E18" s="80">
        <v>7.0999999999999994E-2</v>
      </c>
      <c r="F18" s="95">
        <f>E18*C17</f>
        <v>0</v>
      </c>
      <c r="G18" s="76"/>
      <c r="H18" s="76"/>
      <c r="I18" s="76"/>
      <c r="J18" s="76"/>
      <c r="K18" s="76"/>
      <c r="L18" s="76"/>
    </row>
    <row r="19" spans="1:12" x14ac:dyDescent="0.25">
      <c r="A19" s="63">
        <v>16</v>
      </c>
      <c r="B19" s="149"/>
      <c r="C19" s="143"/>
      <c r="D19" s="2" t="s">
        <v>254</v>
      </c>
      <c r="E19" s="80">
        <v>0.21299999999999999</v>
      </c>
      <c r="F19" s="95">
        <f>E19*C17</f>
        <v>0</v>
      </c>
      <c r="G19" s="76"/>
      <c r="H19" s="76"/>
      <c r="I19" s="76"/>
      <c r="J19" s="76"/>
      <c r="K19" s="76"/>
      <c r="L19" s="76"/>
    </row>
    <row r="20" spans="1:12" ht="15.75" thickBot="1" x14ac:dyDescent="0.3">
      <c r="A20" s="77">
        <v>17</v>
      </c>
      <c r="B20" s="148"/>
      <c r="C20" s="140"/>
      <c r="D20" s="78" t="s">
        <v>260</v>
      </c>
      <c r="E20" s="83">
        <v>0.54600000000000004</v>
      </c>
      <c r="F20" s="96">
        <f>E20*C17</f>
        <v>0</v>
      </c>
      <c r="G20" s="76"/>
      <c r="H20" s="76"/>
      <c r="I20" s="76"/>
      <c r="J20" s="76"/>
      <c r="K20" s="76"/>
      <c r="L20" s="76"/>
    </row>
    <row r="21" spans="1:12" x14ac:dyDescent="0.25">
      <c r="A21" s="86">
        <v>33</v>
      </c>
      <c r="B21" s="144" t="s">
        <v>261</v>
      </c>
      <c r="C21" s="142">
        <f>'Dynamic Annual English'!P121+'Dynamic Annual Spanish'!P121</f>
        <v>0</v>
      </c>
      <c r="D21" s="74" t="s">
        <v>249</v>
      </c>
      <c r="E21" s="87">
        <v>0.37605</v>
      </c>
      <c r="F21" s="103">
        <f>E21*$C$21</f>
        <v>0</v>
      </c>
      <c r="G21" s="76"/>
      <c r="H21" s="76"/>
      <c r="I21" s="76"/>
      <c r="J21" s="76"/>
      <c r="K21" s="76"/>
      <c r="L21" s="20">
        <v>10546.3557</v>
      </c>
    </row>
    <row r="22" spans="1:12" x14ac:dyDescent="0.25">
      <c r="A22" s="88">
        <v>34</v>
      </c>
      <c r="B22" s="145"/>
      <c r="C22" s="143"/>
      <c r="D22" s="2" t="s">
        <v>250</v>
      </c>
      <c r="E22" s="80">
        <v>0.37605</v>
      </c>
      <c r="F22" s="103">
        <f t="shared" ref="F22:F25" si="1">E22*$C$21</f>
        <v>0</v>
      </c>
      <c r="G22" s="76"/>
      <c r="H22" s="76"/>
      <c r="I22" s="76"/>
      <c r="J22" s="76"/>
      <c r="K22" s="76"/>
      <c r="L22" s="20">
        <v>10546.3557</v>
      </c>
    </row>
    <row r="23" spans="1:12" x14ac:dyDescent="0.25">
      <c r="A23" s="88">
        <v>35</v>
      </c>
      <c r="B23" s="145"/>
      <c r="C23" s="143"/>
      <c r="D23" s="2" t="s">
        <v>253</v>
      </c>
      <c r="E23" s="80">
        <v>2.12E-2</v>
      </c>
      <c r="F23" s="103">
        <f t="shared" si="1"/>
        <v>0</v>
      </c>
      <c r="G23" s="76"/>
      <c r="H23" s="76"/>
      <c r="I23" s="76"/>
      <c r="J23" s="76"/>
      <c r="K23" s="76"/>
      <c r="L23" s="20">
        <v>595.69709999999998</v>
      </c>
    </row>
    <row r="24" spans="1:12" x14ac:dyDescent="0.25">
      <c r="A24" s="88">
        <v>36</v>
      </c>
      <c r="B24" s="145"/>
      <c r="C24" s="143"/>
      <c r="D24" s="2" t="s">
        <v>254</v>
      </c>
      <c r="E24" s="80">
        <v>6.3600000000000004E-2</v>
      </c>
      <c r="F24" s="103">
        <f t="shared" si="1"/>
        <v>0</v>
      </c>
      <c r="G24" s="76"/>
      <c r="H24" s="76"/>
      <c r="I24" s="76"/>
      <c r="J24" s="76"/>
      <c r="K24" s="76"/>
      <c r="L24" s="20">
        <v>1787.0913</v>
      </c>
    </row>
    <row r="25" spans="1:12" ht="15.75" thickBot="1" x14ac:dyDescent="0.3">
      <c r="A25" s="60">
        <v>37</v>
      </c>
      <c r="B25" s="146"/>
      <c r="C25" s="140"/>
      <c r="D25" s="78" t="s">
        <v>255</v>
      </c>
      <c r="E25" s="89">
        <v>0.16309999999999999</v>
      </c>
      <c r="F25" s="96">
        <f t="shared" si="1"/>
        <v>0</v>
      </c>
      <c r="G25" s="76"/>
      <c r="H25" s="76"/>
      <c r="I25" s="76"/>
      <c r="J25" s="76"/>
      <c r="K25" s="76"/>
      <c r="L25" s="20">
        <v>4491.5001999999995</v>
      </c>
    </row>
    <row r="26" spans="1:12" x14ac:dyDescent="0.25">
      <c r="A26" s="86">
        <v>38</v>
      </c>
      <c r="B26" s="144" t="s">
        <v>262</v>
      </c>
      <c r="C26" s="142">
        <f>'Dynamic Annual English'!P122+'Dynamic Annual Spanish'!P122</f>
        <v>0</v>
      </c>
      <c r="D26" s="74" t="s">
        <v>249</v>
      </c>
      <c r="E26" s="87">
        <v>0.46823999999999999</v>
      </c>
      <c r="F26" s="104">
        <f>$C$26*E26</f>
        <v>0</v>
      </c>
      <c r="G26" s="76"/>
      <c r="H26" s="76"/>
      <c r="I26" s="76"/>
      <c r="J26" s="76"/>
      <c r="K26" s="76"/>
      <c r="L26" s="20"/>
    </row>
    <row r="27" spans="1:12" x14ac:dyDescent="0.25">
      <c r="A27" s="88">
        <v>39</v>
      </c>
      <c r="B27" s="145"/>
      <c r="C27" s="143"/>
      <c r="D27" s="2" t="s">
        <v>250</v>
      </c>
      <c r="E27" s="80">
        <v>0.46823999999999999</v>
      </c>
      <c r="F27" s="103">
        <f t="shared" ref="F27:F28" si="2">$C$26*E27</f>
        <v>0</v>
      </c>
      <c r="G27" s="76"/>
      <c r="H27" s="76"/>
      <c r="I27" s="76"/>
      <c r="J27" s="76"/>
      <c r="K27" s="76"/>
      <c r="L27" s="20"/>
    </row>
    <row r="28" spans="1:12" ht="15.75" thickBot="1" x14ac:dyDescent="0.3">
      <c r="A28" s="60">
        <v>40</v>
      </c>
      <c r="B28" s="146"/>
      <c r="C28" s="140"/>
      <c r="D28" s="78" t="s">
        <v>252</v>
      </c>
      <c r="E28" s="89">
        <v>6.3519999999999993E-2</v>
      </c>
      <c r="F28" s="96">
        <f t="shared" si="2"/>
        <v>0</v>
      </c>
      <c r="G28" s="76"/>
      <c r="H28" s="76"/>
      <c r="I28" s="76"/>
      <c r="J28" s="76"/>
      <c r="K28" s="76"/>
      <c r="L28" s="20"/>
    </row>
    <row r="30" spans="1:12" ht="15.75" x14ac:dyDescent="0.25">
      <c r="C30" s="90" t="e">
        <f>SUM(C4:C28)</f>
        <v>#REF!</v>
      </c>
      <c r="D30" s="91" t="s">
        <v>263</v>
      </c>
      <c r="E30" s="92"/>
      <c r="F30" s="93" t="e">
        <f>SUM(F4:F28)</f>
        <v>#REF!</v>
      </c>
    </row>
    <row r="31" spans="1:12" x14ac:dyDescent="0.25">
      <c r="B31" s="49" t="s">
        <v>284</v>
      </c>
      <c r="C31" s="50" t="e">
        <f>SUM(F4,F6,F9,F12,F14,F15,F17,F18,F21,F23,F8,F11,F20,F25,F26,F28)</f>
        <v>#REF!</v>
      </c>
      <c r="D31" s="114" t="e">
        <f>C31/C33</f>
        <v>#REF!</v>
      </c>
    </row>
    <row r="32" spans="1:12" x14ac:dyDescent="0.25">
      <c r="B32" s="49" t="s">
        <v>285</v>
      </c>
      <c r="C32" s="50" t="e">
        <f>SUM(F5,F7,F10,F13,F16,F19,F22,F24,F27)</f>
        <v>#REF!</v>
      </c>
      <c r="D32" s="114" t="e">
        <f>C32/C33</f>
        <v>#REF!</v>
      </c>
    </row>
    <row r="33" spans="3:3" x14ac:dyDescent="0.25">
      <c r="C33" s="50" t="e">
        <f>SUM(C31:C32)</f>
        <v>#REF!</v>
      </c>
    </row>
  </sheetData>
  <mergeCells count="14">
    <mergeCell ref="B26:B28"/>
    <mergeCell ref="C26:C28"/>
    <mergeCell ref="B15:B16"/>
    <mergeCell ref="C15:C16"/>
    <mergeCell ref="B17:B20"/>
    <mergeCell ref="C17:C20"/>
    <mergeCell ref="B21:B25"/>
    <mergeCell ref="C21:C25"/>
    <mergeCell ref="B4:B5"/>
    <mergeCell ref="C4:C5"/>
    <mergeCell ref="B6:B11"/>
    <mergeCell ref="C6:C11"/>
    <mergeCell ref="B12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view="pageLayout" zoomScaleNormal="100" workbookViewId="0">
      <selection activeCell="E19" sqref="E19"/>
    </sheetView>
  </sheetViews>
  <sheetFormatPr defaultRowHeight="15" x14ac:dyDescent="0.25"/>
  <cols>
    <col min="1" max="1" width="18.28515625" customWidth="1"/>
    <col min="2" max="3" width="19.42578125" customWidth="1"/>
    <col min="4" max="4" width="19" customWidth="1"/>
    <col min="5" max="5" width="19.5703125" customWidth="1"/>
  </cols>
  <sheetData>
    <row r="1" spans="1:5" ht="18.75" x14ac:dyDescent="0.3">
      <c r="A1" s="49"/>
      <c r="B1" s="49"/>
      <c r="C1" s="130" t="s">
        <v>19</v>
      </c>
      <c r="D1" s="130"/>
      <c r="E1" s="49"/>
    </row>
    <row r="3" spans="1:5" x14ac:dyDescent="0.25">
      <c r="A3" s="4" t="s">
        <v>20</v>
      </c>
      <c r="B3" s="49"/>
      <c r="C3" s="49"/>
      <c r="D3" s="49"/>
      <c r="E3" s="49"/>
    </row>
    <row r="5" spans="1:5" ht="15.75" thickBot="1" x14ac:dyDescent="0.3">
      <c r="A5" s="1" t="s">
        <v>2</v>
      </c>
      <c r="B5" s="27" t="s">
        <v>3</v>
      </c>
      <c r="C5" s="27" t="s">
        <v>4</v>
      </c>
      <c r="D5" s="27" t="s">
        <v>5</v>
      </c>
      <c r="E5" s="27" t="s">
        <v>6</v>
      </c>
    </row>
    <row r="6" spans="1:5" x14ac:dyDescent="0.25">
      <c r="A6" s="2" t="s">
        <v>7</v>
      </c>
      <c r="B6" s="18">
        <v>0</v>
      </c>
      <c r="C6" s="18">
        <v>0</v>
      </c>
      <c r="D6" s="18">
        <v>0</v>
      </c>
      <c r="E6" s="18">
        <v>0</v>
      </c>
    </row>
    <row r="7" spans="1:5" s="6" customFormat="1" x14ac:dyDescent="0.25">
      <c r="A7" s="2" t="s">
        <v>8</v>
      </c>
      <c r="B7" s="18">
        <v>0</v>
      </c>
      <c r="C7" s="18">
        <v>0</v>
      </c>
      <c r="D7" s="18">
        <v>0</v>
      </c>
      <c r="E7" s="18">
        <v>0</v>
      </c>
    </row>
    <row r="8" spans="1:5" x14ac:dyDescent="0.25">
      <c r="A8" s="2" t="s">
        <v>219</v>
      </c>
      <c r="B8" s="18">
        <v>0</v>
      </c>
      <c r="C8" s="18">
        <v>0</v>
      </c>
      <c r="D8" s="18">
        <v>0</v>
      </c>
      <c r="E8" s="18">
        <v>0</v>
      </c>
    </row>
    <row r="9" spans="1:5" x14ac:dyDescent="0.25">
      <c r="A9" s="2" t="s">
        <v>9</v>
      </c>
      <c r="B9" s="18">
        <v>0</v>
      </c>
      <c r="C9" s="18">
        <v>0</v>
      </c>
      <c r="D9" s="18">
        <v>0</v>
      </c>
      <c r="E9" s="18">
        <v>0</v>
      </c>
    </row>
    <row r="10" spans="1:5" x14ac:dyDescent="0.25">
      <c r="A10" s="2" t="s">
        <v>10</v>
      </c>
      <c r="B10" s="18">
        <v>0</v>
      </c>
      <c r="C10" s="18">
        <v>0</v>
      </c>
      <c r="D10" s="18">
        <v>0</v>
      </c>
      <c r="E10" s="18">
        <v>0</v>
      </c>
    </row>
    <row r="11" spans="1:5" x14ac:dyDescent="0.25">
      <c r="A11" s="2" t="s">
        <v>220</v>
      </c>
      <c r="B11" s="18">
        <v>0</v>
      </c>
      <c r="C11" s="18">
        <v>0</v>
      </c>
      <c r="D11" s="18">
        <v>0</v>
      </c>
      <c r="E11" s="18">
        <v>0</v>
      </c>
    </row>
    <row r="12" spans="1:5" x14ac:dyDescent="0.25">
      <c r="A12" s="2" t="s">
        <v>13</v>
      </c>
      <c r="B12" s="18">
        <v>0</v>
      </c>
      <c r="C12" s="18">
        <v>0</v>
      </c>
      <c r="D12" s="18">
        <v>0</v>
      </c>
      <c r="E12" s="18">
        <v>0</v>
      </c>
    </row>
    <row r="13" spans="1:5" x14ac:dyDescent="0.25">
      <c r="A13" s="2" t="s">
        <v>11</v>
      </c>
      <c r="B13" s="18">
        <v>0</v>
      </c>
      <c r="C13" s="18">
        <v>0</v>
      </c>
      <c r="D13" s="18">
        <v>0</v>
      </c>
      <c r="E13" s="18">
        <v>0</v>
      </c>
    </row>
    <row r="14" spans="1:5" x14ac:dyDescent="0.25">
      <c r="A14" s="2" t="s">
        <v>12</v>
      </c>
      <c r="B14" s="18">
        <v>0</v>
      </c>
      <c r="C14" s="18">
        <v>0</v>
      </c>
      <c r="D14" s="18">
        <v>0</v>
      </c>
      <c r="E14" s="18">
        <v>0</v>
      </c>
    </row>
    <row r="15" spans="1:5" x14ac:dyDescent="0.25">
      <c r="A15" s="2" t="s">
        <v>14</v>
      </c>
      <c r="B15" s="18">
        <v>0</v>
      </c>
      <c r="C15" s="18">
        <v>0</v>
      </c>
      <c r="D15" s="18">
        <v>0</v>
      </c>
      <c r="E15" s="18">
        <v>0</v>
      </c>
    </row>
    <row r="16" spans="1:5" x14ac:dyDescent="0.25">
      <c r="A16" s="2" t="s">
        <v>221</v>
      </c>
      <c r="B16" s="18">
        <v>0</v>
      </c>
      <c r="C16" s="18">
        <v>0</v>
      </c>
      <c r="D16" s="18">
        <v>0</v>
      </c>
      <c r="E16" s="18">
        <v>0</v>
      </c>
    </row>
    <row r="17" spans="1:5" x14ac:dyDescent="0.25">
      <c r="A17" s="2" t="s">
        <v>15</v>
      </c>
      <c r="B17" s="18">
        <v>0</v>
      </c>
      <c r="C17" s="18">
        <v>0</v>
      </c>
      <c r="D17" s="18">
        <v>0</v>
      </c>
      <c r="E17" s="18">
        <v>0</v>
      </c>
    </row>
    <row r="18" spans="1:5" x14ac:dyDescent="0.25">
      <c r="A18" s="2" t="s">
        <v>16</v>
      </c>
      <c r="B18" s="18">
        <v>0</v>
      </c>
      <c r="C18" s="18">
        <v>0</v>
      </c>
      <c r="D18" s="18">
        <v>0</v>
      </c>
      <c r="E18" s="18">
        <v>0</v>
      </c>
    </row>
  </sheetData>
  <mergeCells count="1">
    <mergeCell ref="C1:D1"/>
  </mergeCells>
  <pageMargins left="0.7" right="0.7" top="0.75" bottom="0.75" header="0.3" footer="0.3"/>
  <pageSetup orientation="landscape" r:id="rId1"/>
  <headerFooter>
    <oddHeader>&amp;LBidder's Name ___________________________&amp;CATTACHMENT B - Bid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view="pageLayout" zoomScaleNormal="100" workbookViewId="0">
      <selection activeCell="D16" sqref="D16"/>
    </sheetView>
  </sheetViews>
  <sheetFormatPr defaultRowHeight="15" x14ac:dyDescent="0.25"/>
  <cols>
    <col min="1" max="1" width="26" customWidth="1"/>
    <col min="2" max="2" width="16.85546875" customWidth="1"/>
    <col min="3" max="3" width="17.140625" customWidth="1"/>
    <col min="4" max="4" width="15" customWidth="1"/>
  </cols>
  <sheetData>
    <row r="1" spans="1:6" x14ac:dyDescent="0.25">
      <c r="A1" s="4" t="s">
        <v>21</v>
      </c>
      <c r="B1" s="49"/>
      <c r="C1" s="49"/>
      <c r="D1" s="49"/>
      <c r="E1" s="49"/>
      <c r="F1" s="49"/>
    </row>
    <row r="3" spans="1:6" x14ac:dyDescent="0.25">
      <c r="A3" s="30" t="s">
        <v>22</v>
      </c>
      <c r="B3" s="31"/>
      <c r="C3" s="31"/>
      <c r="D3" s="31"/>
      <c r="E3" s="31"/>
      <c r="F3" s="31"/>
    </row>
    <row r="4" spans="1:6" ht="15.75" thickBot="1" x14ac:dyDescent="0.3">
      <c r="A4" s="49"/>
      <c r="B4" s="131" t="s">
        <v>23</v>
      </c>
      <c r="C4" s="131"/>
      <c r="D4" s="54" t="s">
        <v>24</v>
      </c>
      <c r="E4" s="49"/>
      <c r="F4" s="49"/>
    </row>
    <row r="5" spans="1:6" x14ac:dyDescent="0.25">
      <c r="A5" s="49"/>
      <c r="B5" s="132" t="s">
        <v>3</v>
      </c>
      <c r="C5" s="132"/>
      <c r="D5" s="56">
        <v>0</v>
      </c>
      <c r="E5" s="49"/>
      <c r="F5" s="49"/>
    </row>
    <row r="6" spans="1:6" x14ac:dyDescent="0.25">
      <c r="A6" s="49"/>
      <c r="B6" s="133" t="s">
        <v>4</v>
      </c>
      <c r="C6" s="133"/>
      <c r="D6" s="55">
        <v>0</v>
      </c>
      <c r="E6" s="49"/>
      <c r="F6" s="49"/>
    </row>
    <row r="7" spans="1:6" x14ac:dyDescent="0.25">
      <c r="A7" s="49"/>
      <c r="B7" s="133" t="s">
        <v>25</v>
      </c>
      <c r="C7" s="133"/>
      <c r="D7" s="55">
        <v>0</v>
      </c>
      <c r="E7" s="49"/>
      <c r="F7" s="49"/>
    </row>
    <row r="8" spans="1:6" x14ac:dyDescent="0.25">
      <c r="A8" s="49"/>
      <c r="B8" s="133" t="s">
        <v>6</v>
      </c>
      <c r="C8" s="133"/>
      <c r="D8" s="55">
        <v>0</v>
      </c>
      <c r="E8" s="49"/>
      <c r="F8" s="49"/>
    </row>
    <row r="10" spans="1:6" x14ac:dyDescent="0.25">
      <c r="A10" s="4" t="s">
        <v>26</v>
      </c>
      <c r="B10" s="49"/>
      <c r="C10" s="49"/>
      <c r="D10" s="49"/>
      <c r="E10" s="49"/>
      <c r="F10" s="49"/>
    </row>
    <row r="11" spans="1:6" ht="15.75" thickBot="1" x14ac:dyDescent="0.3">
      <c r="A11" s="49"/>
      <c r="B11" s="131" t="s">
        <v>23</v>
      </c>
      <c r="C11" s="131"/>
      <c r="D11" s="54"/>
      <c r="E11" s="49"/>
      <c r="F11" s="49"/>
    </row>
    <row r="12" spans="1:6" x14ac:dyDescent="0.25">
      <c r="A12" s="49"/>
      <c r="B12" s="132" t="s">
        <v>3</v>
      </c>
      <c r="C12" s="132"/>
      <c r="D12" s="56">
        <v>0</v>
      </c>
      <c r="E12" s="49"/>
      <c r="F12" s="49"/>
    </row>
    <row r="13" spans="1:6" x14ac:dyDescent="0.25">
      <c r="A13" s="49"/>
      <c r="B13" s="133" t="s">
        <v>4</v>
      </c>
      <c r="C13" s="133"/>
      <c r="D13" s="55">
        <v>0</v>
      </c>
      <c r="E13" s="49"/>
      <c r="F13" s="49"/>
    </row>
    <row r="14" spans="1:6" x14ac:dyDescent="0.25">
      <c r="A14" s="49"/>
      <c r="B14" s="133" t="s">
        <v>25</v>
      </c>
      <c r="C14" s="133"/>
      <c r="D14" s="129">
        <v>0</v>
      </c>
      <c r="E14" s="49"/>
      <c r="F14" s="49"/>
    </row>
    <row r="15" spans="1:6" x14ac:dyDescent="0.25">
      <c r="A15" s="49"/>
      <c r="B15" s="133" t="s">
        <v>6</v>
      </c>
      <c r="C15" s="133"/>
      <c r="D15" s="55">
        <v>0</v>
      </c>
      <c r="E15" s="49"/>
      <c r="F15" s="49"/>
    </row>
  </sheetData>
  <mergeCells count="10">
    <mergeCell ref="B4:C4"/>
    <mergeCell ref="B5:C5"/>
    <mergeCell ref="B6:C6"/>
    <mergeCell ref="B15:C15"/>
    <mergeCell ref="B12:C12"/>
    <mergeCell ref="B13:C13"/>
    <mergeCell ref="B14:C14"/>
    <mergeCell ref="B7:C7"/>
    <mergeCell ref="B8:C8"/>
    <mergeCell ref="B11:C11"/>
  </mergeCells>
  <pageMargins left="0.7" right="0.7" top="0.75" bottom="0.75" header="0.3" footer="0.3"/>
  <pageSetup orientation="landscape" r:id="rId1"/>
  <headerFooter>
    <oddHeader>&amp;LBidder's Name ___________________________&amp;CATTACHMENT B - Bid Form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3"/>
  <sheetViews>
    <sheetView view="pageLayout" zoomScale="70" zoomScaleNormal="100" zoomScalePageLayoutView="70" workbookViewId="0">
      <selection activeCell="G6" sqref="G6"/>
    </sheetView>
  </sheetViews>
  <sheetFormatPr defaultRowHeight="15" x14ac:dyDescent="0.25"/>
  <cols>
    <col min="1" max="1" width="47.140625" customWidth="1"/>
    <col min="2" max="2" width="10.28515625" style="57" customWidth="1"/>
    <col min="3" max="3" width="21" style="12" customWidth="1"/>
    <col min="4" max="4" width="15.42578125" style="5" customWidth="1"/>
    <col min="5" max="5" width="20" style="17" customWidth="1"/>
    <col min="6" max="6" width="15.85546875" style="5" customWidth="1"/>
    <col min="7" max="7" width="14.28515625" style="5" customWidth="1"/>
    <col min="8" max="8" width="17" style="5" customWidth="1"/>
    <col min="9" max="9" width="17.85546875" style="5" customWidth="1"/>
    <col min="10" max="10" width="12.85546875" style="5" customWidth="1"/>
    <col min="11" max="11" width="16.85546875" style="5" customWidth="1"/>
    <col min="12" max="12" width="18.28515625" style="5" customWidth="1"/>
    <col min="13" max="13" width="12.85546875" style="5" customWidth="1"/>
    <col min="14" max="14" width="23.5703125" style="5" customWidth="1"/>
    <col min="15" max="15" width="22.5703125" style="5" customWidth="1"/>
    <col min="16" max="16" width="15.5703125" style="5" hidden="1" customWidth="1"/>
    <col min="17" max="17" width="17.42578125" style="5" hidden="1" customWidth="1"/>
    <col min="18" max="18" width="0" hidden="1" customWidth="1"/>
    <col min="19" max="19" width="13.7109375" hidden="1" customWidth="1"/>
    <col min="20" max="25" width="0" hidden="1" customWidth="1"/>
  </cols>
  <sheetData>
    <row r="1" spans="1:17" ht="15.75" thickBot="1" x14ac:dyDescent="0.3">
      <c r="A1" s="4" t="s">
        <v>222</v>
      </c>
    </row>
    <row r="2" spans="1:17" ht="63.75" customHeight="1" thickBot="1" x14ac:dyDescent="0.3">
      <c r="A2" s="14" t="s">
        <v>0</v>
      </c>
      <c r="B2" s="58" t="s">
        <v>27</v>
      </c>
      <c r="C2" s="33" t="s">
        <v>28</v>
      </c>
      <c r="D2" s="34" t="s">
        <v>29</v>
      </c>
      <c r="E2" s="67" t="s">
        <v>30</v>
      </c>
      <c r="F2" s="33" t="s">
        <v>31</v>
      </c>
      <c r="G2" s="34" t="s">
        <v>32</v>
      </c>
      <c r="H2" s="35" t="s">
        <v>33</v>
      </c>
      <c r="I2" s="33" t="s">
        <v>34</v>
      </c>
      <c r="J2" s="34" t="s">
        <v>35</v>
      </c>
      <c r="K2" s="35" t="s">
        <v>36</v>
      </c>
      <c r="L2" s="33" t="s">
        <v>37</v>
      </c>
      <c r="M2" s="34" t="s">
        <v>38</v>
      </c>
      <c r="N2" s="35" t="s">
        <v>39</v>
      </c>
      <c r="O2" s="116" t="s">
        <v>233</v>
      </c>
      <c r="P2" s="66" t="s">
        <v>266</v>
      </c>
      <c r="Q2" s="66" t="s">
        <v>267</v>
      </c>
    </row>
    <row r="3" spans="1:17" x14ac:dyDescent="0.25">
      <c r="A3" s="22" t="s">
        <v>40</v>
      </c>
      <c r="B3" s="59">
        <v>1</v>
      </c>
      <c r="C3" s="36">
        <f>'Interpreter Services Cover'!D5:D5</f>
        <v>0</v>
      </c>
      <c r="D3" s="37">
        <f>'Dynamic Annual English'!C125+'Dynamic Annual Spanish'!C125</f>
        <v>18491</v>
      </c>
      <c r="E3" s="38">
        <f>'Interpreter Services Cover'!D12:D12*D3</f>
        <v>0</v>
      </c>
      <c r="F3" s="42">
        <f>'Interpreter Services Cover'!D6:D6</f>
        <v>0</v>
      </c>
      <c r="G3" s="43">
        <f>'Dynamic Annual English'!E125+'Dynamic Annual Spanish'!E125</f>
        <v>1646</v>
      </c>
      <c r="H3" s="38">
        <f>'Interpreter Services Cover'!D13:D13*'Static Annual English'!G3</f>
        <v>0</v>
      </c>
      <c r="I3" s="42">
        <f>'Interpreter Services Cover'!D7:D7</f>
        <v>0</v>
      </c>
      <c r="J3" s="43">
        <f>'Dynamic Annual English'!G125+'Dynamic Annual Spanish'!G125</f>
        <v>193</v>
      </c>
      <c r="K3" s="38">
        <f>'Interpreter Services Cover'!D14*'Static Annual English'!J3</f>
        <v>0</v>
      </c>
      <c r="L3" s="42">
        <f>'Interpreter Services Cover'!D8:D8</f>
        <v>0</v>
      </c>
      <c r="M3" s="43">
        <f>'Dynamic Annual English'!I125+'Dynamic Annual Spanish'!I125</f>
        <v>193</v>
      </c>
      <c r="N3" s="38">
        <f>'Interpreter Services Cover'!D15:D15*'Static Annual English'!M3</f>
        <v>0</v>
      </c>
      <c r="O3" s="117">
        <f>SUM(N3,L3,K3,I3,H3,F3,C3,E3)</f>
        <v>0</v>
      </c>
      <c r="P3" s="5" t="s">
        <v>264</v>
      </c>
      <c r="Q3" s="5" t="s">
        <v>274</v>
      </c>
    </row>
    <row r="4" spans="1:17" x14ac:dyDescent="0.25">
      <c r="A4" s="7" t="s">
        <v>41</v>
      </c>
      <c r="B4" s="57">
        <v>15</v>
      </c>
      <c r="C4" s="36">
        <f>Static!$B$6*B4</f>
        <v>0</v>
      </c>
      <c r="D4" s="39">
        <f>ROUND('Static Volume'!B5*0.97*0.75,0)</f>
        <v>528</v>
      </c>
      <c r="E4" s="38">
        <f>Static!$B$23*'Static Annual English'!B4*D4</f>
        <v>0</v>
      </c>
      <c r="F4" s="42">
        <f>Static!$C$6*'Static Annual English'!B4</f>
        <v>0</v>
      </c>
      <c r="G4" s="39">
        <f>ROUND('Static Volume'!B5*0.01*0.75,0)</f>
        <v>5</v>
      </c>
      <c r="H4" s="38">
        <f>Static!$C$23*'Static Annual English'!B4*'Static Annual English'!G4</f>
        <v>0</v>
      </c>
      <c r="I4" s="42">
        <f>Static!$D$6*'Static Annual English'!B4</f>
        <v>0</v>
      </c>
      <c r="J4" s="39">
        <f>ROUND('Static Volume'!B5*0.01*0.75,0)</f>
        <v>5</v>
      </c>
      <c r="K4" s="38">
        <f>Static!$D$23*'Static Annual English'!J4*'Static Annual English'!B4</f>
        <v>0</v>
      </c>
      <c r="L4" s="42">
        <f>Static!$E$6*'Static Annual English'!B4</f>
        <v>0</v>
      </c>
      <c r="M4" s="39">
        <f>ROUND('Static Volume'!B5*0.01*0.75,0)</f>
        <v>5</v>
      </c>
      <c r="N4" s="38">
        <f>Static!$E$23*'Static Annual English'!M4*'Static Annual English'!B4</f>
        <v>0</v>
      </c>
      <c r="O4" s="118">
        <f>SUM(N4,L4,K4,I4,H4,F4,C4,E4)</f>
        <v>0</v>
      </c>
      <c r="P4" s="5" t="s">
        <v>265</v>
      </c>
      <c r="Q4" s="5" t="s">
        <v>268</v>
      </c>
    </row>
    <row r="5" spans="1:17" x14ac:dyDescent="0.25">
      <c r="A5" s="49" t="s">
        <v>42</v>
      </c>
      <c r="B5" s="57">
        <v>11</v>
      </c>
      <c r="C5" s="36">
        <f>Static!$B$6*B5</f>
        <v>0</v>
      </c>
      <c r="D5" s="39">
        <f>ROUND('Static Volume'!B6*0.97*0.75,0)</f>
        <v>9</v>
      </c>
      <c r="E5" s="38">
        <f>Static!$B$23*'Static Annual English'!B5*D5</f>
        <v>0</v>
      </c>
      <c r="F5" s="42">
        <f>Static!$C$6*'Static Annual English'!B5</f>
        <v>0</v>
      </c>
      <c r="G5" s="39">
        <f>ROUND('Static Volume'!B6*0.01*0.75,0)</f>
        <v>0</v>
      </c>
      <c r="H5" s="38">
        <f>Static!$C$23*'Static Annual English'!B5*'Static Annual English'!G5</f>
        <v>0</v>
      </c>
      <c r="I5" s="42">
        <f>Static!$D$6*'Static Annual English'!B5</f>
        <v>0</v>
      </c>
      <c r="J5" s="39">
        <f>ROUND('Static Volume'!B6*0.01*0.75,0)</f>
        <v>0</v>
      </c>
      <c r="K5" s="38">
        <f>Static!$D$23*'Static Annual English'!J5*'Static Annual English'!B5</f>
        <v>0</v>
      </c>
      <c r="L5" s="42">
        <f>Static!$E$6*'Static Annual English'!B5</f>
        <v>0</v>
      </c>
      <c r="M5" s="39">
        <f>ROUND('Static Volume'!B6*0.01*0.75,0)</f>
        <v>0</v>
      </c>
      <c r="N5" s="38">
        <f>Static!$E$23*'Static Annual English'!M5*'Static Annual English'!B5</f>
        <v>0</v>
      </c>
      <c r="O5" s="118">
        <f t="shared" ref="O5:O47" si="0">SUM(N5,L5,K5,I5,H5,F5,C5,E5)</f>
        <v>0</v>
      </c>
      <c r="P5" s="5" t="s">
        <v>265</v>
      </c>
      <c r="Q5" s="5" t="s">
        <v>268</v>
      </c>
    </row>
    <row r="6" spans="1:17" x14ac:dyDescent="0.25">
      <c r="A6" s="49" t="s">
        <v>43</v>
      </c>
      <c r="B6" s="57">
        <v>1</v>
      </c>
      <c r="C6" s="36">
        <f>Static!$B$6*B6</f>
        <v>0</v>
      </c>
      <c r="D6" s="39">
        <f>ROUND('Static Volume'!B7*0.97*0.75,0)</f>
        <v>9</v>
      </c>
      <c r="E6" s="38">
        <f>Static!$B$23*'Static Annual English'!B6*D6</f>
        <v>0</v>
      </c>
      <c r="F6" s="42">
        <f>Static!$C$6*'Static Annual English'!B6</f>
        <v>0</v>
      </c>
      <c r="G6" s="39">
        <f>ROUND('Static Volume'!B7*0.01*0.75,0)</f>
        <v>0</v>
      </c>
      <c r="H6" s="38">
        <f>Static!$C$23*'Static Annual English'!B6*'Static Annual English'!G6</f>
        <v>0</v>
      </c>
      <c r="I6" s="42">
        <f>Static!$D$6*'Static Annual English'!B6</f>
        <v>0</v>
      </c>
      <c r="J6" s="39">
        <f>ROUND('Static Volume'!B7*0.01*0.75,0)</f>
        <v>0</v>
      </c>
      <c r="K6" s="38">
        <f>Static!$D$23*'Static Annual English'!J6*'Static Annual English'!B6</f>
        <v>0</v>
      </c>
      <c r="L6" s="42">
        <f>Static!$E$6*'Static Annual English'!B6</f>
        <v>0</v>
      </c>
      <c r="M6" s="39">
        <f>ROUND('Static Volume'!B7*0.01*0.75,0)</f>
        <v>0</v>
      </c>
      <c r="N6" s="38">
        <f>Static!$E$23*'Static Annual English'!M6*'Static Annual English'!B6</f>
        <v>0</v>
      </c>
      <c r="O6" s="118">
        <f t="shared" si="0"/>
        <v>0</v>
      </c>
      <c r="P6" s="5" t="s">
        <v>265</v>
      </c>
      <c r="Q6" s="5" t="s">
        <v>268</v>
      </c>
    </row>
    <row r="7" spans="1:17" x14ac:dyDescent="0.25">
      <c r="A7" s="49" t="s">
        <v>44</v>
      </c>
      <c r="B7" s="57">
        <v>1</v>
      </c>
      <c r="C7" s="36">
        <f>Static!$B$6*B7</f>
        <v>0</v>
      </c>
      <c r="D7" s="39">
        <f>ROUND('Static Volume'!B8*0.97*0.75,0)</f>
        <v>9</v>
      </c>
      <c r="E7" s="38">
        <f>Static!$B$23*'Static Annual English'!B7*D7</f>
        <v>0</v>
      </c>
      <c r="F7" s="42">
        <f>Static!$C$6*'Static Annual English'!B7</f>
        <v>0</v>
      </c>
      <c r="G7" s="39">
        <f>ROUND('Static Volume'!B8*0.01*0.75,0)</f>
        <v>0</v>
      </c>
      <c r="H7" s="38">
        <f>Static!$C$23*'Static Annual English'!B7*'Static Annual English'!G7</f>
        <v>0</v>
      </c>
      <c r="I7" s="42">
        <f>Static!$D$6*'Static Annual English'!B7</f>
        <v>0</v>
      </c>
      <c r="J7" s="39">
        <f>ROUND('Static Volume'!B8*0.01*0.75,0)</f>
        <v>0</v>
      </c>
      <c r="K7" s="38">
        <f>Static!$D$23*'Static Annual English'!J7*'Static Annual English'!B7</f>
        <v>0</v>
      </c>
      <c r="L7" s="42">
        <f>Static!$E$6*'Static Annual English'!B7</f>
        <v>0</v>
      </c>
      <c r="M7" s="39">
        <f>ROUND('Static Volume'!B8*0.01*0.75,0)</f>
        <v>0</v>
      </c>
      <c r="N7" s="38">
        <f>Static!$E$23*'Static Annual English'!M7*'Static Annual English'!B7</f>
        <v>0</v>
      </c>
      <c r="O7" s="118">
        <f t="shared" si="0"/>
        <v>0</v>
      </c>
      <c r="P7" s="5" t="s">
        <v>265</v>
      </c>
      <c r="Q7" s="5" t="s">
        <v>268</v>
      </c>
    </row>
    <row r="8" spans="1:17" x14ac:dyDescent="0.25">
      <c r="A8" s="49" t="s">
        <v>45</v>
      </c>
      <c r="B8" s="57">
        <v>1</v>
      </c>
      <c r="C8" s="36">
        <f>Static!$B$6*B8</f>
        <v>0</v>
      </c>
      <c r="D8" s="39">
        <f>ROUND('Static Volume'!B9*0.97*0.75,0)</f>
        <v>9</v>
      </c>
      <c r="E8" s="38">
        <f>Static!$B$23*'Static Annual English'!B8*D8</f>
        <v>0</v>
      </c>
      <c r="F8" s="42">
        <f>Static!$C$6*'Static Annual English'!B8</f>
        <v>0</v>
      </c>
      <c r="G8" s="39">
        <f>ROUND('Static Volume'!B9*0.01*0.75,0)</f>
        <v>0</v>
      </c>
      <c r="H8" s="38">
        <f>Static!$C$23*'Static Annual English'!B8*'Static Annual English'!G8</f>
        <v>0</v>
      </c>
      <c r="I8" s="42">
        <f>Static!$D$6*'Static Annual English'!B8</f>
        <v>0</v>
      </c>
      <c r="J8" s="39">
        <f>ROUND('Static Volume'!B9*0.01*0.75,0)</f>
        <v>0</v>
      </c>
      <c r="K8" s="38">
        <f>Static!$D$23*'Static Annual English'!J8*'Static Annual English'!B8</f>
        <v>0</v>
      </c>
      <c r="L8" s="42">
        <f>Static!$E$6*'Static Annual English'!B8</f>
        <v>0</v>
      </c>
      <c r="M8" s="39">
        <f>ROUND('Static Volume'!B9*0.01*0.75,0)</f>
        <v>0</v>
      </c>
      <c r="N8" s="38">
        <f>Static!$E$23*'Static Annual English'!M8*'Static Annual English'!B8</f>
        <v>0</v>
      </c>
      <c r="O8" s="118">
        <f t="shared" si="0"/>
        <v>0</v>
      </c>
      <c r="P8" s="5" t="s">
        <v>265</v>
      </c>
      <c r="Q8" s="5" t="s">
        <v>268</v>
      </c>
    </row>
    <row r="9" spans="1:17" x14ac:dyDescent="0.25">
      <c r="A9" s="49" t="s">
        <v>46</v>
      </c>
      <c r="B9" s="57">
        <v>1</v>
      </c>
      <c r="C9" s="36">
        <f>Static!$B$6*B9</f>
        <v>0</v>
      </c>
      <c r="D9" s="39">
        <f>ROUND('Static Volume'!B10*0.97*0.75,0)</f>
        <v>9</v>
      </c>
      <c r="E9" s="38">
        <f>Static!$B$23*'Static Annual English'!B9*D9</f>
        <v>0</v>
      </c>
      <c r="F9" s="42">
        <f>Static!$C$6*'Static Annual English'!B9</f>
        <v>0</v>
      </c>
      <c r="G9" s="39">
        <f>ROUND('Static Volume'!B10*0.01*0.75,0)</f>
        <v>0</v>
      </c>
      <c r="H9" s="38">
        <f>Static!$C$23*'Static Annual English'!B9*'Static Annual English'!G9</f>
        <v>0</v>
      </c>
      <c r="I9" s="42">
        <f>Static!$D$6*'Static Annual English'!B9</f>
        <v>0</v>
      </c>
      <c r="J9" s="39">
        <f>ROUND('Static Volume'!B10*0.01*0.75,0)</f>
        <v>0</v>
      </c>
      <c r="K9" s="38">
        <f>Static!$D$23*'Static Annual English'!J9*'Static Annual English'!B9</f>
        <v>0</v>
      </c>
      <c r="L9" s="42">
        <f>Static!$E$6*'Static Annual English'!B9</f>
        <v>0</v>
      </c>
      <c r="M9" s="39">
        <f>ROUND('Static Volume'!B10*0.01*0.75,0)</f>
        <v>0</v>
      </c>
      <c r="N9" s="38">
        <f>Static!$E$23*'Static Annual English'!M9*'Static Annual English'!B9</f>
        <v>0</v>
      </c>
      <c r="O9" s="118">
        <f t="shared" si="0"/>
        <v>0</v>
      </c>
      <c r="P9" s="5" t="s">
        <v>265</v>
      </c>
      <c r="Q9" s="5" t="s">
        <v>268</v>
      </c>
    </row>
    <row r="10" spans="1:17" x14ac:dyDescent="0.25">
      <c r="A10" s="49" t="s">
        <v>47</v>
      </c>
      <c r="B10" s="57">
        <v>1</v>
      </c>
      <c r="C10" s="36">
        <f>Static!$B$6*B10</f>
        <v>0</v>
      </c>
      <c r="D10" s="39">
        <f>ROUND('Static Volume'!B11*0.97*0.75,0)</f>
        <v>9</v>
      </c>
      <c r="E10" s="38">
        <f>Static!$B$23*'Static Annual English'!B10*D10</f>
        <v>0</v>
      </c>
      <c r="F10" s="42">
        <f>Static!$C$6*'Static Annual English'!B10</f>
        <v>0</v>
      </c>
      <c r="G10" s="39">
        <f>ROUND('Static Volume'!B11*0.01*0.75,0)</f>
        <v>0</v>
      </c>
      <c r="H10" s="38">
        <f>Static!$C$23*'Static Annual English'!B10*'Static Annual English'!G10</f>
        <v>0</v>
      </c>
      <c r="I10" s="42">
        <f>Static!$D$6*'Static Annual English'!B10</f>
        <v>0</v>
      </c>
      <c r="J10" s="39">
        <f>ROUND('Static Volume'!B11*0.01*0.75,0)</f>
        <v>0</v>
      </c>
      <c r="K10" s="38">
        <f>Static!$D$23*'Static Annual English'!J10*'Static Annual English'!B10</f>
        <v>0</v>
      </c>
      <c r="L10" s="42">
        <f>Static!$E$6*'Static Annual English'!B10</f>
        <v>0</v>
      </c>
      <c r="M10" s="39">
        <f>ROUND('Static Volume'!B11*0.01*0.75,0)</f>
        <v>0</v>
      </c>
      <c r="N10" s="38">
        <f>Static!$E$23*'Static Annual English'!M10*'Static Annual English'!B10</f>
        <v>0</v>
      </c>
      <c r="O10" s="118">
        <f t="shared" si="0"/>
        <v>0</v>
      </c>
      <c r="P10" s="5" t="s">
        <v>265</v>
      </c>
      <c r="Q10" s="5" t="s">
        <v>268</v>
      </c>
    </row>
    <row r="11" spans="1:17" ht="30" x14ac:dyDescent="0.25">
      <c r="A11" s="8" t="s">
        <v>48</v>
      </c>
      <c r="B11" s="57">
        <v>1</v>
      </c>
      <c r="C11" s="36">
        <f>Static!$B$6*B11</f>
        <v>0</v>
      </c>
      <c r="D11" s="39">
        <f>ROUND('Static Volume'!B12*0.97*0.75,0)</f>
        <v>9</v>
      </c>
      <c r="E11" s="38">
        <f>Static!$B$23*'Static Annual English'!B11*D11</f>
        <v>0</v>
      </c>
      <c r="F11" s="42">
        <f>Static!$C$6*'Static Annual English'!B11</f>
        <v>0</v>
      </c>
      <c r="G11" s="39">
        <f>ROUND('Static Volume'!B12*0.01*0.75,0)</f>
        <v>0</v>
      </c>
      <c r="H11" s="38">
        <f>Static!$C$23*'Static Annual English'!B11*'Static Annual English'!G11</f>
        <v>0</v>
      </c>
      <c r="I11" s="42">
        <f>Static!$D$6*'Static Annual English'!B11</f>
        <v>0</v>
      </c>
      <c r="J11" s="39">
        <f>ROUND('Static Volume'!B12*0.01*0.75,0)</f>
        <v>0</v>
      </c>
      <c r="K11" s="38">
        <f>Static!$D$23*'Static Annual English'!J11*'Static Annual English'!B11</f>
        <v>0</v>
      </c>
      <c r="L11" s="42">
        <f>Static!$E$6*'Static Annual English'!B11</f>
        <v>0</v>
      </c>
      <c r="M11" s="39">
        <f>ROUND('Static Volume'!B12*0.01*0.75,0)</f>
        <v>0</v>
      </c>
      <c r="N11" s="38">
        <f>Static!$E$23*'Static Annual English'!M11*'Static Annual English'!B11</f>
        <v>0</v>
      </c>
      <c r="O11" s="118">
        <f t="shared" si="0"/>
        <v>0</v>
      </c>
      <c r="P11" s="5" t="s">
        <v>265</v>
      </c>
      <c r="Q11" s="5" t="s">
        <v>268</v>
      </c>
    </row>
    <row r="12" spans="1:17" x14ac:dyDescent="0.25">
      <c r="A12" s="49" t="s">
        <v>49</v>
      </c>
      <c r="B12" s="57">
        <v>5</v>
      </c>
      <c r="C12" s="36">
        <f>Static!$B$6*B12</f>
        <v>0</v>
      </c>
      <c r="D12" s="39">
        <f>ROUND('Static Volume'!B13*0.97*0.75,0)</f>
        <v>29</v>
      </c>
      <c r="E12" s="38">
        <f>Static!$B$23*'Static Annual English'!B12*D12</f>
        <v>0</v>
      </c>
      <c r="F12" s="42">
        <f>Static!$C$6*'Static Annual English'!B12</f>
        <v>0</v>
      </c>
      <c r="G12" s="39">
        <f>ROUND('Static Volume'!B13*0.01*0.75,0)</f>
        <v>0</v>
      </c>
      <c r="H12" s="38">
        <f>Static!$C$23*'Static Annual English'!B12*'Static Annual English'!G12</f>
        <v>0</v>
      </c>
      <c r="I12" s="42">
        <f>Static!$D$6*'Static Annual English'!B12</f>
        <v>0</v>
      </c>
      <c r="J12" s="39">
        <f>ROUND('Static Volume'!B13*0.01*0.75,0)</f>
        <v>0</v>
      </c>
      <c r="K12" s="38">
        <f>Static!$D$23*'Static Annual English'!J12*'Static Annual English'!B12</f>
        <v>0</v>
      </c>
      <c r="L12" s="42">
        <f>Static!$E$6*'Static Annual English'!B12</f>
        <v>0</v>
      </c>
      <c r="M12" s="39">
        <f>ROUND('Static Volume'!B13*0.01*0.75,0)</f>
        <v>0</v>
      </c>
      <c r="N12" s="38">
        <f>Static!$E$23*'Static Annual English'!M12*'Static Annual English'!B12</f>
        <v>0</v>
      </c>
      <c r="O12" s="118">
        <f t="shared" si="0"/>
        <v>0</v>
      </c>
      <c r="P12" s="5" t="s">
        <v>265</v>
      </c>
      <c r="Q12" s="5" t="s">
        <v>268</v>
      </c>
    </row>
    <row r="13" spans="1:17" x14ac:dyDescent="0.25">
      <c r="A13" s="49" t="s">
        <v>50</v>
      </c>
      <c r="B13" s="57">
        <v>1</v>
      </c>
      <c r="C13" s="36">
        <f>Static!$B$6*B13</f>
        <v>0</v>
      </c>
      <c r="D13" s="39">
        <f>ROUND('Static Volume'!B14*0.97*0.75,0)</f>
        <v>20</v>
      </c>
      <c r="E13" s="38">
        <f>Static!$B$23*'Static Annual English'!B13*D13</f>
        <v>0</v>
      </c>
      <c r="F13" s="42">
        <f>Static!$C$6*'Static Annual English'!B13</f>
        <v>0</v>
      </c>
      <c r="G13" s="39">
        <f>ROUND('Static Volume'!B14*0.01*0.75,0)</f>
        <v>0</v>
      </c>
      <c r="H13" s="38">
        <f>Static!$C$23*'Static Annual English'!B13*'Static Annual English'!G13</f>
        <v>0</v>
      </c>
      <c r="I13" s="42">
        <f>Static!$D$6*'Static Annual English'!B13</f>
        <v>0</v>
      </c>
      <c r="J13" s="39">
        <f>ROUND('Static Volume'!B14*0.01*0.75,0)</f>
        <v>0</v>
      </c>
      <c r="K13" s="38">
        <f>Static!$D$23*'Static Annual English'!J13*'Static Annual English'!B13</f>
        <v>0</v>
      </c>
      <c r="L13" s="42">
        <f>Static!$E$6*'Static Annual English'!B13</f>
        <v>0</v>
      </c>
      <c r="M13" s="39">
        <f>ROUND('Static Volume'!B14*0.01*0.75,0)</f>
        <v>0</v>
      </c>
      <c r="N13" s="38">
        <f>Static!$E$23*'Static Annual English'!M13*'Static Annual English'!B13</f>
        <v>0</v>
      </c>
      <c r="O13" s="118">
        <f t="shared" si="0"/>
        <v>0</v>
      </c>
      <c r="P13" s="5" t="s">
        <v>265</v>
      </c>
      <c r="Q13" s="5" t="s">
        <v>268</v>
      </c>
    </row>
    <row r="14" spans="1:17" x14ac:dyDescent="0.25">
      <c r="A14" s="49" t="s">
        <v>51</v>
      </c>
      <c r="B14" s="57">
        <v>3</v>
      </c>
      <c r="C14" s="36">
        <f>Static!$B$6*B14</f>
        <v>0</v>
      </c>
      <c r="D14" s="39">
        <f>ROUND('Static Volume'!B15*0.97*0.75,0)</f>
        <v>9</v>
      </c>
      <c r="E14" s="38">
        <f>Static!$B$23*'Static Annual English'!B14*D14</f>
        <v>0</v>
      </c>
      <c r="F14" s="42">
        <f>Static!$C$6*'Static Annual English'!B14</f>
        <v>0</v>
      </c>
      <c r="G14" s="39">
        <f>ROUND('Static Volume'!B15*0.01*0.75,0)</f>
        <v>0</v>
      </c>
      <c r="H14" s="38">
        <f>Static!$C$23*'Static Annual English'!B14*'Static Annual English'!G14</f>
        <v>0</v>
      </c>
      <c r="I14" s="42">
        <f>Static!$D$6*'Static Annual English'!B14</f>
        <v>0</v>
      </c>
      <c r="J14" s="39">
        <f>ROUND('Static Volume'!B15*0.01*0.75,0)</f>
        <v>0</v>
      </c>
      <c r="K14" s="38">
        <f>Static!$D$23*'Static Annual English'!J14*'Static Annual English'!B14</f>
        <v>0</v>
      </c>
      <c r="L14" s="42">
        <f>Static!$E$6*'Static Annual English'!B14</f>
        <v>0</v>
      </c>
      <c r="M14" s="39">
        <f>ROUND('Static Volume'!B15*0.01*0.75,0)</f>
        <v>0</v>
      </c>
      <c r="N14" s="38">
        <f>Static!$E$23*'Static Annual English'!M14*'Static Annual English'!B14</f>
        <v>0</v>
      </c>
      <c r="O14" s="118">
        <f t="shared" si="0"/>
        <v>0</v>
      </c>
      <c r="P14" s="5" t="s">
        <v>265</v>
      </c>
      <c r="Q14" s="5" t="s">
        <v>268</v>
      </c>
    </row>
    <row r="15" spans="1:17" x14ac:dyDescent="0.25">
      <c r="A15" s="49" t="s">
        <v>52</v>
      </c>
      <c r="B15" s="57">
        <v>2</v>
      </c>
      <c r="C15" s="36">
        <f>Static!$B$6*B15</f>
        <v>0</v>
      </c>
      <c r="D15" s="39">
        <f>ROUND('Static Volume'!B16*0.97*0.75,0)</f>
        <v>16</v>
      </c>
      <c r="E15" s="38">
        <f>Static!$B$23*'Static Annual English'!B15*D15</f>
        <v>0</v>
      </c>
      <c r="F15" s="42">
        <f>Static!$C$6*'Static Annual English'!B15</f>
        <v>0</v>
      </c>
      <c r="G15" s="39">
        <f>ROUND('Static Volume'!B16*0.01*0.75,0)</f>
        <v>0</v>
      </c>
      <c r="H15" s="38">
        <f>Static!$C$23*'Static Annual English'!B15*'Static Annual English'!G15</f>
        <v>0</v>
      </c>
      <c r="I15" s="42">
        <f>Static!$D$6*'Static Annual English'!B15</f>
        <v>0</v>
      </c>
      <c r="J15" s="39">
        <f>ROUND('Static Volume'!B16*0.01*0.75,0)</f>
        <v>0</v>
      </c>
      <c r="K15" s="38">
        <f>Static!$D$23*'Static Annual English'!J15*'Static Annual English'!B15</f>
        <v>0</v>
      </c>
      <c r="L15" s="42">
        <f>Static!$E$6*'Static Annual English'!B15</f>
        <v>0</v>
      </c>
      <c r="M15" s="39">
        <f>ROUND('Static Volume'!B16*0.01*0.75,0)</f>
        <v>0</v>
      </c>
      <c r="N15" s="38">
        <f>Static!$E$23*'Static Annual English'!M15*'Static Annual English'!B15</f>
        <v>0</v>
      </c>
      <c r="O15" s="118">
        <f t="shared" si="0"/>
        <v>0</v>
      </c>
      <c r="P15" s="5" t="s">
        <v>265</v>
      </c>
      <c r="Q15" s="5" t="s">
        <v>268</v>
      </c>
    </row>
    <row r="16" spans="1:17" x14ac:dyDescent="0.25">
      <c r="A16" s="49" t="s">
        <v>53</v>
      </c>
      <c r="B16" s="57">
        <v>1</v>
      </c>
      <c r="C16" s="36">
        <f>Static!$B$6*B16</f>
        <v>0</v>
      </c>
      <c r="D16" s="39">
        <f>ROUND('Static Volume'!B17*0.97*0.75,0)</f>
        <v>9</v>
      </c>
      <c r="E16" s="38">
        <f>Static!$B$23*'Static Annual English'!B16*D16</f>
        <v>0</v>
      </c>
      <c r="F16" s="42">
        <f>Static!$C$6*'Static Annual English'!B16</f>
        <v>0</v>
      </c>
      <c r="G16" s="39">
        <f>ROUND('Static Volume'!B17*0.01*0.75,0)</f>
        <v>0</v>
      </c>
      <c r="H16" s="38">
        <f>Static!$C$23*'Static Annual English'!B16*'Static Annual English'!G16</f>
        <v>0</v>
      </c>
      <c r="I16" s="42">
        <f>Static!$D$6*'Static Annual English'!B16</f>
        <v>0</v>
      </c>
      <c r="J16" s="39">
        <f>ROUND('Static Volume'!B17*0.01*0.75,0)</f>
        <v>0</v>
      </c>
      <c r="K16" s="38">
        <f>Static!$D$23*'Static Annual English'!J16*'Static Annual English'!B16</f>
        <v>0</v>
      </c>
      <c r="L16" s="42">
        <f>Static!$E$6*'Static Annual English'!B16</f>
        <v>0</v>
      </c>
      <c r="M16" s="39">
        <f>ROUND('Static Volume'!B17*0.01*0.75,0)</f>
        <v>0</v>
      </c>
      <c r="N16" s="38">
        <f>Static!$E$23*'Static Annual English'!M16*'Static Annual English'!B16</f>
        <v>0</v>
      </c>
      <c r="O16" s="118">
        <f t="shared" si="0"/>
        <v>0</v>
      </c>
      <c r="P16" s="5" t="s">
        <v>265</v>
      </c>
      <c r="Q16" s="5" t="s">
        <v>268</v>
      </c>
    </row>
    <row r="17" spans="1:17" x14ac:dyDescent="0.25">
      <c r="A17" s="7" t="s">
        <v>54</v>
      </c>
      <c r="B17" s="57">
        <v>8</v>
      </c>
      <c r="C17" s="36">
        <f>Static!$B$6*B17</f>
        <v>0</v>
      </c>
      <c r="D17" s="39">
        <f>ROUND('Static Volume'!B18*0.97*0.75,0)</f>
        <v>887</v>
      </c>
      <c r="E17" s="38">
        <f>Static!$B$23*'Static Annual English'!B17*D17</f>
        <v>0</v>
      </c>
      <c r="F17" s="42">
        <f>Static!$C$6*'Static Annual English'!B17</f>
        <v>0</v>
      </c>
      <c r="G17" s="39">
        <f>ROUND('Static Volume'!B18*0.01*0.75,0)</f>
        <v>9</v>
      </c>
      <c r="H17" s="38">
        <f>Static!$C$23*'Static Annual English'!B17*'Static Annual English'!G17</f>
        <v>0</v>
      </c>
      <c r="I17" s="42">
        <f>Static!$D$6*'Static Annual English'!B17</f>
        <v>0</v>
      </c>
      <c r="J17" s="39">
        <f>ROUND('Static Volume'!B18*0.01*0.75,0)</f>
        <v>9</v>
      </c>
      <c r="K17" s="38">
        <f>Static!$D$23*'Static Annual English'!J17*'Static Annual English'!B17</f>
        <v>0</v>
      </c>
      <c r="L17" s="42">
        <f>Static!$E$6*'Static Annual English'!B17</f>
        <v>0</v>
      </c>
      <c r="M17" s="39">
        <f>ROUND('Static Volume'!B18*0.01*0.75,0)</f>
        <v>9</v>
      </c>
      <c r="N17" s="38">
        <f>Static!$E$23*'Static Annual English'!M17*'Static Annual English'!B17</f>
        <v>0</v>
      </c>
      <c r="O17" s="118">
        <f t="shared" si="0"/>
        <v>0</v>
      </c>
      <c r="P17" s="5" t="s">
        <v>265</v>
      </c>
      <c r="Q17" s="5" t="s">
        <v>268</v>
      </c>
    </row>
    <row r="18" spans="1:17" x14ac:dyDescent="0.25">
      <c r="A18" s="7" t="s">
        <v>55</v>
      </c>
      <c r="B18" s="57">
        <v>4</v>
      </c>
      <c r="C18" s="36">
        <f>Static!$B$6*B18</f>
        <v>0</v>
      </c>
      <c r="D18" s="39">
        <f>ROUND('Static Volume'!B19*0.97*0.75,0)</f>
        <v>9</v>
      </c>
      <c r="E18" s="38">
        <f>Static!$B$23*'Static Annual English'!B18*D18</f>
        <v>0</v>
      </c>
      <c r="F18" s="42">
        <f>Static!$C$6*'Static Annual English'!B18</f>
        <v>0</v>
      </c>
      <c r="G18" s="39">
        <f>ROUND('Static Volume'!B19*0.01*0.75,0)</f>
        <v>0</v>
      </c>
      <c r="H18" s="38">
        <f>Static!$C$23*'Static Annual English'!B18*'Static Annual English'!G18</f>
        <v>0</v>
      </c>
      <c r="I18" s="42">
        <f>Static!$D$6*'Static Annual English'!B18</f>
        <v>0</v>
      </c>
      <c r="J18" s="39">
        <f>ROUND('Static Volume'!B19*0.01*0.75,0)</f>
        <v>0</v>
      </c>
      <c r="K18" s="38">
        <f>Static!$D$23*'Static Annual English'!J18*'Static Annual English'!B18</f>
        <v>0</v>
      </c>
      <c r="L18" s="42">
        <f>Static!$E$6*'Static Annual English'!B18</f>
        <v>0</v>
      </c>
      <c r="M18" s="39">
        <f>ROUND('Static Volume'!B19*0.01*0.75,0)</f>
        <v>0</v>
      </c>
      <c r="N18" s="38">
        <f>Static!$E$23*'Static Annual English'!M18*'Static Annual English'!B18</f>
        <v>0</v>
      </c>
      <c r="O18" s="118">
        <f t="shared" si="0"/>
        <v>0</v>
      </c>
      <c r="P18" s="5" t="s">
        <v>265</v>
      </c>
      <c r="Q18" s="5" t="s">
        <v>268</v>
      </c>
    </row>
    <row r="19" spans="1:17" x14ac:dyDescent="0.25">
      <c r="A19" s="7" t="s">
        <v>56</v>
      </c>
      <c r="B19" s="57">
        <v>36</v>
      </c>
      <c r="C19" s="36">
        <f>Static!$B$6*B19</f>
        <v>0</v>
      </c>
      <c r="D19" s="39">
        <f>ROUND('Static Volume'!B20*0.97*0.75,0)</f>
        <v>465</v>
      </c>
      <c r="E19" s="38">
        <f>Static!$B$23*'Static Annual English'!B19*D19</f>
        <v>0</v>
      </c>
      <c r="F19" s="42">
        <f>Static!$C$6*'Static Annual English'!B19</f>
        <v>0</v>
      </c>
      <c r="G19" s="39">
        <f>ROUND('Static Volume'!B20*0.01*0.75,0)</f>
        <v>5</v>
      </c>
      <c r="H19" s="38">
        <f>Static!$C$23*'Static Annual English'!B19*'Static Annual English'!G19</f>
        <v>0</v>
      </c>
      <c r="I19" s="42">
        <f>Static!$D$6*'Static Annual English'!B19</f>
        <v>0</v>
      </c>
      <c r="J19" s="39">
        <f>ROUND('Static Volume'!B20*0.01*0.75,0)</f>
        <v>5</v>
      </c>
      <c r="K19" s="38">
        <f>Static!$D$23*'Static Annual English'!J19*'Static Annual English'!B19</f>
        <v>0</v>
      </c>
      <c r="L19" s="42">
        <f>Static!$E$6*'Static Annual English'!B19</f>
        <v>0</v>
      </c>
      <c r="M19" s="39">
        <f>ROUND('Static Volume'!B20*0.01*0.75,0)</f>
        <v>5</v>
      </c>
      <c r="N19" s="38">
        <f>Static!$E$23*'Static Annual English'!M19*'Static Annual English'!B19</f>
        <v>0</v>
      </c>
      <c r="O19" s="118">
        <f t="shared" si="0"/>
        <v>0</v>
      </c>
      <c r="P19" s="5" t="s">
        <v>265</v>
      </c>
      <c r="Q19" s="5" t="s">
        <v>268</v>
      </c>
    </row>
    <row r="20" spans="1:17" x14ac:dyDescent="0.25">
      <c r="A20" s="7" t="s">
        <v>57</v>
      </c>
      <c r="B20" s="57">
        <v>44</v>
      </c>
      <c r="C20" s="36">
        <f>Static!$B$6*B20</f>
        <v>0</v>
      </c>
      <c r="D20" s="39">
        <f>ROUND('Static Volume'!B21*0.97*0.75,0)</f>
        <v>464</v>
      </c>
      <c r="E20" s="38">
        <f>Static!$B$23*'Static Annual English'!B20*D20</f>
        <v>0</v>
      </c>
      <c r="F20" s="42">
        <f>Static!$C$6*'Static Annual English'!B20</f>
        <v>0</v>
      </c>
      <c r="G20" s="39">
        <f>ROUND('Static Volume'!B21*0.01*0.75,0)</f>
        <v>5</v>
      </c>
      <c r="H20" s="38">
        <f>Static!$C$23*'Static Annual English'!B20*'Static Annual English'!G20</f>
        <v>0</v>
      </c>
      <c r="I20" s="42">
        <f>Static!$D$6*'Static Annual English'!B20</f>
        <v>0</v>
      </c>
      <c r="J20" s="39">
        <f>ROUND('Static Volume'!B21*0.01*0.75,0)</f>
        <v>5</v>
      </c>
      <c r="K20" s="38">
        <f>Static!$D$23*'Static Annual English'!J20*'Static Annual English'!B20</f>
        <v>0</v>
      </c>
      <c r="L20" s="42">
        <f>Static!$E$6*'Static Annual English'!B20</f>
        <v>0</v>
      </c>
      <c r="M20" s="39">
        <f>ROUND('Static Volume'!B21*0.01*0.75,0)</f>
        <v>5</v>
      </c>
      <c r="N20" s="38">
        <f>Static!$E$23*'Static Annual English'!M20*'Static Annual English'!B20</f>
        <v>0</v>
      </c>
      <c r="O20" s="118">
        <f t="shared" si="0"/>
        <v>0</v>
      </c>
      <c r="P20" s="5" t="s">
        <v>265</v>
      </c>
      <c r="Q20" s="5" t="s">
        <v>268</v>
      </c>
    </row>
    <row r="21" spans="1:17" x14ac:dyDescent="0.25">
      <c r="A21" s="7" t="s">
        <v>58</v>
      </c>
      <c r="B21" s="57">
        <v>8</v>
      </c>
      <c r="C21" s="36">
        <f>Static!$B$6*B21</f>
        <v>0</v>
      </c>
      <c r="D21" s="39">
        <f>ROUND('Static Volume'!B22*0.97*0.75,0)</f>
        <v>428</v>
      </c>
      <c r="E21" s="38">
        <f>Static!$B$23*'Static Annual English'!B21*D21</f>
        <v>0</v>
      </c>
      <c r="F21" s="42">
        <f>Static!$C$6*'Static Annual English'!B21</f>
        <v>0</v>
      </c>
      <c r="G21" s="39">
        <f>ROUND('Static Volume'!B22*0.01*0.75,0)</f>
        <v>4</v>
      </c>
      <c r="H21" s="38">
        <f>Static!$C$23*'Static Annual English'!B21*'Static Annual English'!G21</f>
        <v>0</v>
      </c>
      <c r="I21" s="42">
        <f>Static!$D$6*'Static Annual English'!B21</f>
        <v>0</v>
      </c>
      <c r="J21" s="39">
        <f>ROUND('Static Volume'!B22*0.01*0.75,0)</f>
        <v>4</v>
      </c>
      <c r="K21" s="38">
        <f>Static!$D$23*'Static Annual English'!J21*'Static Annual English'!B21</f>
        <v>0</v>
      </c>
      <c r="L21" s="42">
        <f>Static!$E$6*'Static Annual English'!B21</f>
        <v>0</v>
      </c>
      <c r="M21" s="39">
        <f>ROUND('Static Volume'!B22*0.01*0.75,0)</f>
        <v>4</v>
      </c>
      <c r="N21" s="38">
        <f>Static!$E$23*'Static Annual English'!M21*'Static Annual English'!B21</f>
        <v>0</v>
      </c>
      <c r="O21" s="118">
        <f t="shared" si="0"/>
        <v>0</v>
      </c>
      <c r="P21" s="5" t="s">
        <v>265</v>
      </c>
      <c r="Q21" s="5" t="s">
        <v>268</v>
      </c>
    </row>
    <row r="22" spans="1:17" ht="30" x14ac:dyDescent="0.25">
      <c r="A22" s="7" t="s">
        <v>59</v>
      </c>
      <c r="B22" s="57">
        <v>1</v>
      </c>
      <c r="C22" s="36">
        <f>Static!$B$6*B22</f>
        <v>0</v>
      </c>
      <c r="D22" s="39">
        <f>ROUND('Static Volume'!B23*0.97*0.75,0)</f>
        <v>9</v>
      </c>
      <c r="E22" s="38">
        <f>Static!$B$23*'Static Annual English'!B22*D22</f>
        <v>0</v>
      </c>
      <c r="F22" s="42">
        <f>Static!$C$6*'Static Annual English'!B22</f>
        <v>0</v>
      </c>
      <c r="G22" s="39">
        <f>ROUND('Static Volume'!B23*0.01*0.75,0)</f>
        <v>0</v>
      </c>
      <c r="H22" s="38">
        <f>Static!$C$23*'Static Annual English'!B22*'Static Annual English'!G22</f>
        <v>0</v>
      </c>
      <c r="I22" s="42">
        <f>Static!$D$6*'Static Annual English'!B22</f>
        <v>0</v>
      </c>
      <c r="J22" s="39">
        <f>ROUND('Static Volume'!B23*0.01*0.75,0)</f>
        <v>0</v>
      </c>
      <c r="K22" s="38">
        <f>Static!$D$23*'Static Annual English'!J22*'Static Annual English'!B22</f>
        <v>0</v>
      </c>
      <c r="L22" s="42">
        <f>Static!$E$6*'Static Annual English'!B22</f>
        <v>0</v>
      </c>
      <c r="M22" s="39">
        <f>ROUND('Static Volume'!B23*0.01*0.75,0)</f>
        <v>0</v>
      </c>
      <c r="N22" s="38">
        <f>Static!$E$23*'Static Annual English'!M22*'Static Annual English'!B22</f>
        <v>0</v>
      </c>
      <c r="O22" s="118">
        <f t="shared" si="0"/>
        <v>0</v>
      </c>
      <c r="P22" s="5" t="s">
        <v>265</v>
      </c>
      <c r="Q22" s="5" t="s">
        <v>268</v>
      </c>
    </row>
    <row r="23" spans="1:17" x14ac:dyDescent="0.25">
      <c r="A23" s="49" t="s">
        <v>60</v>
      </c>
      <c r="B23" s="57">
        <v>8</v>
      </c>
      <c r="C23" s="36">
        <f>Static!$B$6*B23</f>
        <v>0</v>
      </c>
      <c r="D23" s="39">
        <f>ROUND('Static Volume'!B24*0.97*0.75,0)</f>
        <v>218</v>
      </c>
      <c r="E23" s="38">
        <f>Static!$B$23*'Static Annual English'!B23*D23</f>
        <v>0</v>
      </c>
      <c r="F23" s="42">
        <f>Static!$C$6*'Static Annual English'!B23</f>
        <v>0</v>
      </c>
      <c r="G23" s="39">
        <f>ROUND('Static Volume'!B24*0.01*0.75,0)</f>
        <v>2</v>
      </c>
      <c r="H23" s="38">
        <f>Static!$C$23*'Static Annual English'!B23*'Static Annual English'!G23</f>
        <v>0</v>
      </c>
      <c r="I23" s="42">
        <f>Static!$D$6*'Static Annual English'!B23</f>
        <v>0</v>
      </c>
      <c r="J23" s="39">
        <f>ROUND('Static Volume'!B24*0.01*0.75,0)</f>
        <v>2</v>
      </c>
      <c r="K23" s="38">
        <f>Static!$D$23*'Static Annual English'!J23*'Static Annual English'!B23</f>
        <v>0</v>
      </c>
      <c r="L23" s="42">
        <f>Static!$E$6*'Static Annual English'!B23</f>
        <v>0</v>
      </c>
      <c r="M23" s="39">
        <f>ROUND('Static Volume'!B24*0.01*0.75,0)</f>
        <v>2</v>
      </c>
      <c r="N23" s="38">
        <f>Static!$E$23*'Static Annual English'!M23*'Static Annual English'!B23</f>
        <v>0</v>
      </c>
      <c r="O23" s="118">
        <f t="shared" si="0"/>
        <v>0</v>
      </c>
      <c r="P23" s="5" t="s">
        <v>265</v>
      </c>
      <c r="Q23" s="5" t="s">
        <v>268</v>
      </c>
    </row>
    <row r="24" spans="1:17" x14ac:dyDescent="0.25">
      <c r="A24" s="49" t="s">
        <v>61</v>
      </c>
      <c r="B24" s="57">
        <v>1</v>
      </c>
      <c r="C24" s="36">
        <f>Static!$B$6*B24</f>
        <v>0</v>
      </c>
      <c r="D24" s="39">
        <f>ROUND('Static Volume'!B25*0.97*0.75,0)</f>
        <v>9</v>
      </c>
      <c r="E24" s="38">
        <f>Static!$B$23*'Static Annual English'!B24*D24</f>
        <v>0</v>
      </c>
      <c r="F24" s="42">
        <f>Static!$C$6*'Static Annual English'!B24</f>
        <v>0</v>
      </c>
      <c r="G24" s="39">
        <f>ROUND('Static Volume'!B25*0.01*0.75,0)</f>
        <v>0</v>
      </c>
      <c r="H24" s="38">
        <f>Static!$C$23*'Static Annual English'!B24*'Static Annual English'!G24</f>
        <v>0</v>
      </c>
      <c r="I24" s="42">
        <f>Static!$D$6*'Static Annual English'!B24</f>
        <v>0</v>
      </c>
      <c r="J24" s="39">
        <f>ROUND('Static Volume'!B25*0.01*0.75,0)</f>
        <v>0</v>
      </c>
      <c r="K24" s="38">
        <f>Static!$D$23*'Static Annual English'!J24*'Static Annual English'!B24</f>
        <v>0</v>
      </c>
      <c r="L24" s="42">
        <f>Static!$E$6*'Static Annual English'!B24</f>
        <v>0</v>
      </c>
      <c r="M24" s="39">
        <f>ROUND('Static Volume'!B25*0.01*0.75,0)</f>
        <v>0</v>
      </c>
      <c r="N24" s="38">
        <f>Static!$E$23*'Static Annual English'!M24*'Static Annual English'!B24</f>
        <v>0</v>
      </c>
      <c r="O24" s="118">
        <f t="shared" si="0"/>
        <v>0</v>
      </c>
      <c r="P24" s="5" t="s">
        <v>265</v>
      </c>
      <c r="Q24" s="5" t="s">
        <v>268</v>
      </c>
    </row>
    <row r="25" spans="1:17" x14ac:dyDescent="0.25">
      <c r="A25" s="49" t="s">
        <v>62</v>
      </c>
      <c r="B25" s="57">
        <v>2</v>
      </c>
      <c r="C25" s="36">
        <f>Static!$B$6*B25</f>
        <v>0</v>
      </c>
      <c r="D25" s="39">
        <f>ROUND('Static Volume'!B26*0.97*0.75,0)</f>
        <v>31</v>
      </c>
      <c r="E25" s="38">
        <f>Static!$B$23*'Static Annual English'!B25*D25</f>
        <v>0</v>
      </c>
      <c r="F25" s="42">
        <f>Static!$C$6*'Static Annual English'!B25</f>
        <v>0</v>
      </c>
      <c r="G25" s="39">
        <f>ROUND('Static Volume'!B26*0.01*0.75,0)</f>
        <v>0</v>
      </c>
      <c r="H25" s="38">
        <f>Static!$C$23*'Static Annual English'!B25*'Static Annual English'!G25</f>
        <v>0</v>
      </c>
      <c r="I25" s="42">
        <f>Static!$D$6*'Static Annual English'!B25</f>
        <v>0</v>
      </c>
      <c r="J25" s="39">
        <f>ROUND('Static Volume'!B26*0.01*0.75,0)</f>
        <v>0</v>
      </c>
      <c r="K25" s="38">
        <f>Static!$D$23*'Static Annual English'!J25*'Static Annual English'!B25</f>
        <v>0</v>
      </c>
      <c r="L25" s="42">
        <f>Static!$E$6*'Static Annual English'!B25</f>
        <v>0</v>
      </c>
      <c r="M25" s="39">
        <f>ROUND('Static Volume'!B26*0.01*0.75,0)</f>
        <v>0</v>
      </c>
      <c r="N25" s="38">
        <f>Static!$E$23*'Static Annual English'!M25*'Static Annual English'!B25</f>
        <v>0</v>
      </c>
      <c r="O25" s="118">
        <f t="shared" si="0"/>
        <v>0</v>
      </c>
      <c r="P25" s="5" t="s">
        <v>265</v>
      </c>
      <c r="Q25" s="5" t="s">
        <v>268</v>
      </c>
    </row>
    <row r="26" spans="1:17" x14ac:dyDescent="0.25">
      <c r="A26" s="49" t="s">
        <v>63</v>
      </c>
      <c r="B26" s="57">
        <v>1</v>
      </c>
      <c r="C26" s="36">
        <f>Static!$B$6*B26</f>
        <v>0</v>
      </c>
      <c r="D26" s="39">
        <f>ROUND('Static Volume'!B27*0.97*0.75,0)</f>
        <v>9</v>
      </c>
      <c r="E26" s="38">
        <f>Static!$B$23*'Static Annual English'!B26*D26</f>
        <v>0</v>
      </c>
      <c r="F26" s="42">
        <f>Static!$C$6*'Static Annual English'!B26</f>
        <v>0</v>
      </c>
      <c r="G26" s="39">
        <f>ROUND('Static Volume'!B27*0.01*0.75,0)</f>
        <v>0</v>
      </c>
      <c r="H26" s="38">
        <f>Static!$C$23*'Static Annual English'!B26*'Static Annual English'!G26</f>
        <v>0</v>
      </c>
      <c r="I26" s="42">
        <f>Static!$D$6*'Static Annual English'!B26</f>
        <v>0</v>
      </c>
      <c r="J26" s="39">
        <f>ROUND('Static Volume'!B27*0.01*0.75,0)</f>
        <v>0</v>
      </c>
      <c r="K26" s="38">
        <f>Static!$D$23*'Static Annual English'!J26*'Static Annual English'!B26</f>
        <v>0</v>
      </c>
      <c r="L26" s="42">
        <f>Static!$E$6*'Static Annual English'!B26</f>
        <v>0</v>
      </c>
      <c r="M26" s="39">
        <f>ROUND('Static Volume'!B27*0.01*0.75,0)</f>
        <v>0</v>
      </c>
      <c r="N26" s="38">
        <f>Static!$E$23*'Static Annual English'!M26*'Static Annual English'!B26</f>
        <v>0</v>
      </c>
      <c r="O26" s="118">
        <f t="shared" si="0"/>
        <v>0</v>
      </c>
      <c r="P26" s="5" t="s">
        <v>265</v>
      </c>
      <c r="Q26" s="5" t="s">
        <v>268</v>
      </c>
    </row>
    <row r="27" spans="1:17" x14ac:dyDescent="0.25">
      <c r="A27" s="49" t="s">
        <v>64</v>
      </c>
      <c r="B27" s="57">
        <v>2</v>
      </c>
      <c r="C27" s="36">
        <f>Static!$B$6*B27</f>
        <v>0</v>
      </c>
      <c r="D27" s="39">
        <f>ROUND('Static Volume'!B28*0.97*0.75,0)</f>
        <v>9</v>
      </c>
      <c r="E27" s="38">
        <f>Static!$B$23*'Static Annual English'!B27*D27</f>
        <v>0</v>
      </c>
      <c r="F27" s="42">
        <f>Static!$C$6*'Static Annual English'!B27</f>
        <v>0</v>
      </c>
      <c r="G27" s="39">
        <f>ROUND('Static Volume'!B28*0.01*0.75,0)</f>
        <v>0</v>
      </c>
      <c r="H27" s="38">
        <f>Static!$C$23*'Static Annual English'!B27*'Static Annual English'!G27</f>
        <v>0</v>
      </c>
      <c r="I27" s="42">
        <f>Static!$D$6*'Static Annual English'!B27</f>
        <v>0</v>
      </c>
      <c r="J27" s="39">
        <f>ROUND('Static Volume'!B28*0.01*0.75,0)</f>
        <v>0</v>
      </c>
      <c r="K27" s="38">
        <f>Static!$D$23*'Static Annual English'!J27*'Static Annual English'!B27</f>
        <v>0</v>
      </c>
      <c r="L27" s="42">
        <f>Static!$E$6*'Static Annual English'!B27</f>
        <v>0</v>
      </c>
      <c r="M27" s="39">
        <f>ROUND('Static Volume'!B28*0.01*0.75,0)</f>
        <v>0</v>
      </c>
      <c r="N27" s="38">
        <f>Static!$E$23*'Static Annual English'!M27*'Static Annual English'!B27</f>
        <v>0</v>
      </c>
      <c r="O27" s="118">
        <f t="shared" si="0"/>
        <v>0</v>
      </c>
      <c r="P27" s="5" t="s">
        <v>265</v>
      </c>
      <c r="Q27" s="5" t="s">
        <v>268</v>
      </c>
    </row>
    <row r="28" spans="1:17" x14ac:dyDescent="0.25">
      <c r="A28" s="49" t="s">
        <v>65</v>
      </c>
      <c r="B28" s="57">
        <v>1</v>
      </c>
      <c r="C28" s="36">
        <f>Static!$B$6*B28</f>
        <v>0</v>
      </c>
      <c r="D28" s="39">
        <f>ROUND('Static Volume'!B29*0.97*0.75,0)</f>
        <v>513</v>
      </c>
      <c r="E28" s="38">
        <f>Static!$B$23*'Static Annual English'!B28*D28</f>
        <v>0</v>
      </c>
      <c r="F28" s="42">
        <f>Static!$C$6*'Static Annual English'!B28</f>
        <v>0</v>
      </c>
      <c r="G28" s="39">
        <f>ROUND('Static Volume'!B29*0.01*0.75,0)</f>
        <v>5</v>
      </c>
      <c r="H28" s="38">
        <f>Static!$C$23*'Static Annual English'!B28*'Static Annual English'!G28</f>
        <v>0</v>
      </c>
      <c r="I28" s="42">
        <f>Static!$D$6*'Static Annual English'!B28</f>
        <v>0</v>
      </c>
      <c r="J28" s="39">
        <f>ROUND('Static Volume'!B29*0.01*0.75,0)</f>
        <v>5</v>
      </c>
      <c r="K28" s="38">
        <f>Static!$D$23*'Static Annual English'!J28*'Static Annual English'!B28</f>
        <v>0</v>
      </c>
      <c r="L28" s="42">
        <f>Static!$E$6*'Static Annual English'!B28</f>
        <v>0</v>
      </c>
      <c r="M28" s="39">
        <f>ROUND('Static Volume'!B29*0.01*0.75,0)</f>
        <v>5</v>
      </c>
      <c r="N28" s="38">
        <f>Static!$E$23*'Static Annual English'!M28*'Static Annual English'!B28</f>
        <v>0</v>
      </c>
      <c r="O28" s="118">
        <f t="shared" si="0"/>
        <v>0</v>
      </c>
      <c r="P28" s="5" t="s">
        <v>265</v>
      </c>
      <c r="Q28" s="5" t="s">
        <v>268</v>
      </c>
    </row>
    <row r="29" spans="1:17" x14ac:dyDescent="0.25">
      <c r="A29" s="7" t="s">
        <v>66</v>
      </c>
      <c r="B29" s="57">
        <v>6</v>
      </c>
      <c r="C29" s="36">
        <f>Static!$B$6*B29</f>
        <v>0</v>
      </c>
      <c r="D29" s="39">
        <f>ROUND('Static Volume'!B30*0.97*0.75,0)</f>
        <v>9</v>
      </c>
      <c r="E29" s="38">
        <f>Static!$B$23*'Static Annual English'!B29*D29</f>
        <v>0</v>
      </c>
      <c r="F29" s="42">
        <f>Static!$C$6*'Static Annual English'!B29</f>
        <v>0</v>
      </c>
      <c r="G29" s="39">
        <f>ROUND('Static Volume'!B30*0.01*0.75,0)</f>
        <v>0</v>
      </c>
      <c r="H29" s="38">
        <f>Static!$C$23*'Static Annual English'!B29*'Static Annual English'!G29</f>
        <v>0</v>
      </c>
      <c r="I29" s="42">
        <f>Static!$D$6*'Static Annual English'!B29</f>
        <v>0</v>
      </c>
      <c r="J29" s="39">
        <f>ROUND('Static Volume'!B30*0.01*0.75,0)</f>
        <v>0</v>
      </c>
      <c r="K29" s="38">
        <f>Static!$D$23*'Static Annual English'!J29*'Static Annual English'!B29</f>
        <v>0</v>
      </c>
      <c r="L29" s="42">
        <f>Static!$E$6*'Static Annual English'!B29</f>
        <v>0</v>
      </c>
      <c r="M29" s="39">
        <f>ROUND('Static Volume'!B30*0.01*0.75,0)</f>
        <v>0</v>
      </c>
      <c r="N29" s="38">
        <f>Static!$E$23*'Static Annual English'!M29*'Static Annual English'!B29</f>
        <v>0</v>
      </c>
      <c r="O29" s="118">
        <f t="shared" si="0"/>
        <v>0</v>
      </c>
      <c r="P29" s="5" t="s">
        <v>265</v>
      </c>
      <c r="Q29" s="5" t="s">
        <v>269</v>
      </c>
    </row>
    <row r="30" spans="1:17" x14ac:dyDescent="0.25">
      <c r="A30" s="7" t="s">
        <v>67</v>
      </c>
      <c r="B30" s="57">
        <v>2</v>
      </c>
      <c r="C30" s="36">
        <f>Static!$B$6*B30</f>
        <v>0</v>
      </c>
      <c r="D30" s="39">
        <f>ROUND('Static Volume'!B31*0.97*0.75,0)</f>
        <v>9</v>
      </c>
      <c r="E30" s="38">
        <f>Static!$B$23*'Static Annual English'!B30*D30</f>
        <v>0</v>
      </c>
      <c r="F30" s="42">
        <f>Static!$C$6*'Static Annual English'!B30</f>
        <v>0</v>
      </c>
      <c r="G30" s="39">
        <f>ROUND('Static Volume'!B31*0.01*0.75,0)</f>
        <v>0</v>
      </c>
      <c r="H30" s="38">
        <f>Static!$C$23*'Static Annual English'!B30*'Static Annual English'!G30</f>
        <v>0</v>
      </c>
      <c r="I30" s="42">
        <f>Static!$D$6*'Static Annual English'!B30</f>
        <v>0</v>
      </c>
      <c r="J30" s="39">
        <f>ROUND('Static Volume'!B31*0.01*0.75,0)</f>
        <v>0</v>
      </c>
      <c r="K30" s="38">
        <f>Static!$D$23*'Static Annual English'!J30*'Static Annual English'!B30</f>
        <v>0</v>
      </c>
      <c r="L30" s="42">
        <f>Static!$E$6*'Static Annual English'!B30</f>
        <v>0</v>
      </c>
      <c r="M30" s="39">
        <f>ROUND('Static Volume'!B31*0.01*0.75,0)</f>
        <v>0</v>
      </c>
      <c r="N30" s="38">
        <f>Static!$E$23*'Static Annual English'!M30*'Static Annual English'!B30</f>
        <v>0</v>
      </c>
      <c r="O30" s="118">
        <f t="shared" si="0"/>
        <v>0</v>
      </c>
      <c r="P30" s="5" t="s">
        <v>265</v>
      </c>
      <c r="Q30" s="5" t="s">
        <v>269</v>
      </c>
    </row>
    <row r="31" spans="1:17" x14ac:dyDescent="0.25">
      <c r="A31" s="9" t="s">
        <v>68</v>
      </c>
      <c r="B31" s="57">
        <v>2</v>
      </c>
      <c r="C31" s="36">
        <f>Static!$B$6*B31</f>
        <v>0</v>
      </c>
      <c r="D31" s="39">
        <f>ROUND('Static Volume'!B32*0.97*0.75,0)</f>
        <v>9</v>
      </c>
      <c r="E31" s="38">
        <f>Static!$B$23*'Static Annual English'!B31*D31</f>
        <v>0</v>
      </c>
      <c r="F31" s="42">
        <f>Static!$C$6*'Static Annual English'!B31</f>
        <v>0</v>
      </c>
      <c r="G31" s="39">
        <f>ROUND('Static Volume'!B32*0.01*0.75,0)</f>
        <v>0</v>
      </c>
      <c r="H31" s="38">
        <f>Static!$C$23*'Static Annual English'!B31*'Static Annual English'!G31</f>
        <v>0</v>
      </c>
      <c r="I31" s="42">
        <f>Static!$D$6*'Static Annual English'!B31</f>
        <v>0</v>
      </c>
      <c r="J31" s="39">
        <f>ROUND('Static Volume'!B32*0.01*0.75,0)</f>
        <v>0</v>
      </c>
      <c r="K31" s="38">
        <f>Static!$D$23*'Static Annual English'!J31*'Static Annual English'!B31</f>
        <v>0</v>
      </c>
      <c r="L31" s="42">
        <f>Static!$E$6*'Static Annual English'!B31</f>
        <v>0</v>
      </c>
      <c r="M31" s="39">
        <f>ROUND('Static Volume'!B32*0.01*0.75,0)</f>
        <v>0</v>
      </c>
      <c r="N31" s="38">
        <f>Static!$E$23*'Static Annual English'!M31*'Static Annual English'!B31</f>
        <v>0</v>
      </c>
      <c r="O31" s="118">
        <f t="shared" si="0"/>
        <v>0</v>
      </c>
      <c r="P31" s="5" t="s">
        <v>265</v>
      </c>
      <c r="Q31" s="5" t="s">
        <v>269</v>
      </c>
    </row>
    <row r="32" spans="1:17" x14ac:dyDescent="0.25">
      <c r="A32" s="7" t="s">
        <v>224</v>
      </c>
      <c r="B32" s="57">
        <v>2</v>
      </c>
      <c r="C32" s="36">
        <f>Static!$B$6*B32</f>
        <v>0</v>
      </c>
      <c r="D32" s="39">
        <f>ROUND('Static Volume'!B33*0.97*0.75,0)</f>
        <v>9</v>
      </c>
      <c r="E32" s="38">
        <f>Static!$B$23*'Static Annual English'!B32*D32</f>
        <v>0</v>
      </c>
      <c r="F32" s="42">
        <f>Static!$C$6*'Static Annual English'!B32</f>
        <v>0</v>
      </c>
      <c r="G32" s="39">
        <f>ROUND('Static Volume'!B33*0.01*0.75,0)</f>
        <v>0</v>
      </c>
      <c r="H32" s="38">
        <f>Static!$C$23*'Static Annual English'!B32*'Static Annual English'!G32</f>
        <v>0</v>
      </c>
      <c r="I32" s="42">
        <f>Static!$D$6*'Static Annual English'!B32</f>
        <v>0</v>
      </c>
      <c r="J32" s="39">
        <f>ROUND('Static Volume'!B33*0.01*0.75,0)</f>
        <v>0</v>
      </c>
      <c r="K32" s="38">
        <f>Static!$D$23*'Static Annual English'!J32*'Static Annual English'!B32</f>
        <v>0</v>
      </c>
      <c r="L32" s="42">
        <f>Static!$E$6*'Static Annual English'!B32</f>
        <v>0</v>
      </c>
      <c r="M32" s="39">
        <f>ROUND('Static Volume'!B33*0.01*0.75,0)</f>
        <v>0</v>
      </c>
      <c r="N32" s="38">
        <f>Static!$E$23*'Static Annual English'!M32*'Static Annual English'!B32</f>
        <v>0</v>
      </c>
      <c r="O32" s="118">
        <f t="shared" si="0"/>
        <v>0</v>
      </c>
      <c r="P32" s="5" t="s">
        <v>265</v>
      </c>
      <c r="Q32" s="5" t="s">
        <v>269</v>
      </c>
    </row>
    <row r="33" spans="1:19" x14ac:dyDescent="0.25">
      <c r="A33" s="7" t="s">
        <v>69</v>
      </c>
      <c r="B33" s="57">
        <v>2</v>
      </c>
      <c r="C33" s="36">
        <f>Static!$B$6*B33</f>
        <v>0</v>
      </c>
      <c r="D33" s="39">
        <f>ROUND('Static Volume'!B34*0.97*0.75,0)</f>
        <v>1094</v>
      </c>
      <c r="E33" s="38">
        <f>Static!$B$23*'Static Annual English'!B33*D33</f>
        <v>0</v>
      </c>
      <c r="F33" s="42">
        <f>Static!$C$6*'Static Annual English'!B33</f>
        <v>0</v>
      </c>
      <c r="G33" s="39">
        <f>ROUND('Static Volume'!B34*0.01*0.75,0)</f>
        <v>11</v>
      </c>
      <c r="H33" s="38">
        <f>Static!$C$23*'Static Annual English'!B33*'Static Annual English'!G33</f>
        <v>0</v>
      </c>
      <c r="I33" s="42">
        <f>Static!$D$6*'Static Annual English'!B33</f>
        <v>0</v>
      </c>
      <c r="J33" s="39">
        <f>ROUND('Static Volume'!B34*0.01*0.75,0)</f>
        <v>11</v>
      </c>
      <c r="K33" s="38">
        <f>Static!$D$23*'Static Annual English'!J33*'Static Annual English'!B33</f>
        <v>0</v>
      </c>
      <c r="L33" s="42">
        <f>Static!$E$6*'Static Annual English'!B33</f>
        <v>0</v>
      </c>
      <c r="M33" s="39">
        <f>ROUND('Static Volume'!B34*0.01*0.75,0)</f>
        <v>11</v>
      </c>
      <c r="N33" s="38">
        <f>Static!$E$23*'Static Annual English'!M33*'Static Annual English'!B33</f>
        <v>0</v>
      </c>
      <c r="O33" s="118">
        <f t="shared" si="0"/>
        <v>0</v>
      </c>
      <c r="P33" s="5" t="s">
        <v>265</v>
      </c>
      <c r="Q33" s="5" t="s">
        <v>270</v>
      </c>
      <c r="R33" t="s">
        <v>271</v>
      </c>
      <c r="S33" s="70">
        <f>SUM(O4:O33)</f>
        <v>0</v>
      </c>
    </row>
    <row r="34" spans="1:19" x14ac:dyDescent="0.25">
      <c r="A34" s="7" t="s">
        <v>70</v>
      </c>
      <c r="B34" s="57">
        <v>2</v>
      </c>
      <c r="C34" s="36">
        <f>Static!$B$6*B34</f>
        <v>0</v>
      </c>
      <c r="D34" s="39">
        <f>ROUND('Static Volume'!B35*0.97*0.75,0)</f>
        <v>538</v>
      </c>
      <c r="E34" s="38">
        <f>Static!$B$23*'Static Annual English'!B34*D34</f>
        <v>0</v>
      </c>
      <c r="F34" s="42">
        <f>Static!$C$6*'Static Annual English'!B34</f>
        <v>0</v>
      </c>
      <c r="G34" s="39">
        <f>ROUND('Static Volume'!B35*0.01*0.75,0)</f>
        <v>6</v>
      </c>
      <c r="H34" s="38">
        <f>Static!$C$23*'Static Annual English'!B34*'Static Annual English'!G34</f>
        <v>0</v>
      </c>
      <c r="I34" s="42">
        <f>Static!$D$6*'Static Annual English'!B34</f>
        <v>0</v>
      </c>
      <c r="J34" s="39">
        <f>ROUND('Static Volume'!B35*0.01*0.75,0)</f>
        <v>6</v>
      </c>
      <c r="K34" s="38">
        <f>Static!$D$23*'Static Annual English'!J34*'Static Annual English'!B34</f>
        <v>0</v>
      </c>
      <c r="L34" s="42">
        <f>Static!$E$6*'Static Annual English'!B34</f>
        <v>0</v>
      </c>
      <c r="M34" s="39">
        <f>ROUND('Static Volume'!B35*0.01*0.75,0)</f>
        <v>6</v>
      </c>
      <c r="N34" s="38">
        <f>Static!$E$23*'Static Annual English'!M34*'Static Annual English'!B34</f>
        <v>0</v>
      </c>
      <c r="O34" s="118">
        <f t="shared" si="0"/>
        <v>0</v>
      </c>
      <c r="P34" s="5" t="s">
        <v>251</v>
      </c>
      <c r="Q34" s="5" t="s">
        <v>268</v>
      </c>
    </row>
    <row r="35" spans="1:19" x14ac:dyDescent="0.25">
      <c r="A35" s="7" t="s">
        <v>71</v>
      </c>
      <c r="B35" s="57">
        <v>1</v>
      </c>
      <c r="C35" s="36">
        <f>Static!$B$6*B35</f>
        <v>0</v>
      </c>
      <c r="D35" s="39">
        <f>ROUND('Static Volume'!B36*0.97*0.75,0)</f>
        <v>255</v>
      </c>
      <c r="E35" s="38">
        <f>Static!$B$23*'Static Annual English'!B35*D35</f>
        <v>0</v>
      </c>
      <c r="F35" s="42">
        <f>Static!$C$6*'Static Annual English'!B35</f>
        <v>0</v>
      </c>
      <c r="G35" s="39">
        <f>ROUND('Static Volume'!B36*0.01*0.75,0)</f>
        <v>3</v>
      </c>
      <c r="H35" s="38">
        <f>Static!$C$23*'Static Annual English'!B35*'Static Annual English'!G35</f>
        <v>0</v>
      </c>
      <c r="I35" s="42">
        <f>Static!$D$6*'Static Annual English'!B35</f>
        <v>0</v>
      </c>
      <c r="J35" s="39">
        <f>ROUND('Static Volume'!B36*0.01*0.75,0)</f>
        <v>3</v>
      </c>
      <c r="K35" s="38">
        <f>Static!$D$23*'Static Annual English'!J35*'Static Annual English'!B35</f>
        <v>0</v>
      </c>
      <c r="L35" s="42">
        <f>Static!$E$6*'Static Annual English'!B35</f>
        <v>0</v>
      </c>
      <c r="M35" s="39">
        <f>ROUND('Static Volume'!B36*0.01*0.75,0)</f>
        <v>3</v>
      </c>
      <c r="N35" s="38">
        <f>Static!$E$23*'Static Annual English'!M35*'Static Annual English'!B35</f>
        <v>0</v>
      </c>
      <c r="O35" s="118">
        <f t="shared" si="0"/>
        <v>0</v>
      </c>
      <c r="P35" s="5" t="s">
        <v>251</v>
      </c>
      <c r="Q35" s="5" t="s">
        <v>268</v>
      </c>
    </row>
    <row r="36" spans="1:19" ht="30" x14ac:dyDescent="0.25">
      <c r="A36" s="7" t="s">
        <v>72</v>
      </c>
      <c r="B36" s="57">
        <v>1</v>
      </c>
      <c r="C36" s="36">
        <f>Static!$B$6*B36</f>
        <v>0</v>
      </c>
      <c r="D36" s="39">
        <f>ROUND('Static Volume'!B37*0.97*0.75,0)</f>
        <v>9</v>
      </c>
      <c r="E36" s="38">
        <f>Static!$B$23*'Static Annual English'!B36*D36</f>
        <v>0</v>
      </c>
      <c r="F36" s="42">
        <f>Static!$C$6*'Static Annual English'!B36</f>
        <v>0</v>
      </c>
      <c r="G36" s="39">
        <f>ROUND('Static Volume'!B37*0.01*0.75,0)</f>
        <v>0</v>
      </c>
      <c r="H36" s="38">
        <f>Static!$C$23*'Static Annual English'!B36*'Static Annual English'!G36</f>
        <v>0</v>
      </c>
      <c r="I36" s="42">
        <f>Static!$D$6*'Static Annual English'!B36</f>
        <v>0</v>
      </c>
      <c r="J36" s="39">
        <f>ROUND('Static Volume'!B37*0.01*0.75,0)</f>
        <v>0</v>
      </c>
      <c r="K36" s="38">
        <f>Static!$D$23*'Static Annual English'!J36*'Static Annual English'!B36</f>
        <v>0</v>
      </c>
      <c r="L36" s="42">
        <f>Static!$E$6*'Static Annual English'!B36</f>
        <v>0</v>
      </c>
      <c r="M36" s="39">
        <f>ROUND('Static Volume'!B37*0.01*0.75,0)</f>
        <v>0</v>
      </c>
      <c r="N36" s="38">
        <f>Static!$E$23*'Static Annual English'!M36*'Static Annual English'!B36</f>
        <v>0</v>
      </c>
      <c r="O36" s="118">
        <f t="shared" si="0"/>
        <v>0</v>
      </c>
      <c r="P36" s="5" t="s">
        <v>251</v>
      </c>
      <c r="Q36" s="5" t="s">
        <v>268</v>
      </c>
    </row>
    <row r="37" spans="1:19" ht="30" x14ac:dyDescent="0.25">
      <c r="A37" s="7" t="s">
        <v>73</v>
      </c>
      <c r="B37" s="57">
        <v>4</v>
      </c>
      <c r="C37" s="36">
        <f>Static!$B$6*B37</f>
        <v>0</v>
      </c>
      <c r="D37" s="39">
        <f>ROUND('Static Volume'!B38*0.97*0.75,0)</f>
        <v>9</v>
      </c>
      <c r="E37" s="38">
        <f>Static!$B$23*'Static Annual English'!B37*D37</f>
        <v>0</v>
      </c>
      <c r="F37" s="42">
        <f>Static!$C$6*'Static Annual English'!B37</f>
        <v>0</v>
      </c>
      <c r="G37" s="39">
        <f>ROUND('Static Volume'!B38*0.01*0.75,0)</f>
        <v>0</v>
      </c>
      <c r="H37" s="38">
        <f>Static!$C$23*'Static Annual English'!B37*'Static Annual English'!G37</f>
        <v>0</v>
      </c>
      <c r="I37" s="42">
        <f>Static!$D$6*'Static Annual English'!B37</f>
        <v>0</v>
      </c>
      <c r="J37" s="39">
        <f>ROUND('Static Volume'!B38*0.01*0.75,0)</f>
        <v>0</v>
      </c>
      <c r="K37" s="38">
        <f>Static!$D$23*'Static Annual English'!J37*'Static Annual English'!B37</f>
        <v>0</v>
      </c>
      <c r="L37" s="42">
        <f>Static!$E$6*'Static Annual English'!B37</f>
        <v>0</v>
      </c>
      <c r="M37" s="39">
        <f>ROUND('Static Volume'!B38*0.01*0.75,0)</f>
        <v>0</v>
      </c>
      <c r="N37" s="38">
        <f>Static!$E$23*'Static Annual English'!M37*'Static Annual English'!B37</f>
        <v>0</v>
      </c>
      <c r="O37" s="118">
        <f t="shared" si="0"/>
        <v>0</v>
      </c>
      <c r="P37" s="5" t="s">
        <v>251</v>
      </c>
      <c r="Q37" s="5" t="s">
        <v>268</v>
      </c>
    </row>
    <row r="38" spans="1:19" ht="30" x14ac:dyDescent="0.25">
      <c r="A38" s="10" t="s">
        <v>74</v>
      </c>
      <c r="B38" s="57">
        <v>2</v>
      </c>
      <c r="C38" s="36">
        <f>Static!$B$6*B38</f>
        <v>0</v>
      </c>
      <c r="D38" s="39">
        <f>ROUND('Static Volume'!B39*0.97*0.75,0)</f>
        <v>9</v>
      </c>
      <c r="E38" s="38">
        <f>Static!$B$23*'Static Annual English'!B38*D38</f>
        <v>0</v>
      </c>
      <c r="F38" s="42">
        <f>Static!$C$6*'Static Annual English'!B38</f>
        <v>0</v>
      </c>
      <c r="G38" s="39">
        <f>ROUND('Static Volume'!B39*0.01*0.75,0)</f>
        <v>0</v>
      </c>
      <c r="H38" s="38">
        <f>Static!$C$23*'Static Annual English'!B38*'Static Annual English'!G38</f>
        <v>0</v>
      </c>
      <c r="I38" s="42">
        <f>Static!$D$6*'Static Annual English'!B38</f>
        <v>0</v>
      </c>
      <c r="J38" s="39">
        <f>ROUND('Static Volume'!B39*0.01*0.75,0)</f>
        <v>0</v>
      </c>
      <c r="K38" s="38">
        <f>Static!$D$23*'Static Annual English'!J38*'Static Annual English'!B38</f>
        <v>0</v>
      </c>
      <c r="L38" s="42">
        <f>Static!$E$6*'Static Annual English'!B38</f>
        <v>0</v>
      </c>
      <c r="M38" s="39">
        <f>ROUND('Static Volume'!B39*0.01*0.75,0)</f>
        <v>0</v>
      </c>
      <c r="N38" s="38">
        <f>Static!$E$23*'Static Annual English'!M38*'Static Annual English'!B38</f>
        <v>0</v>
      </c>
      <c r="O38" s="118">
        <f t="shared" si="0"/>
        <v>0</v>
      </c>
      <c r="P38" s="5" t="s">
        <v>251</v>
      </c>
      <c r="Q38" s="5" t="s">
        <v>268</v>
      </c>
    </row>
    <row r="39" spans="1:19" x14ac:dyDescent="0.25">
      <c r="A39" s="7" t="s">
        <v>75</v>
      </c>
      <c r="B39" s="57">
        <v>1</v>
      </c>
      <c r="C39" s="36">
        <f>Static!$B$6*B39</f>
        <v>0</v>
      </c>
      <c r="D39" s="39">
        <f>ROUND('Static Volume'!B40*0.97*0.75,0)</f>
        <v>9</v>
      </c>
      <c r="E39" s="38">
        <f>Static!$B$23*'Static Annual English'!B39*D39</f>
        <v>0</v>
      </c>
      <c r="F39" s="42">
        <f>Static!$C$6*'Static Annual English'!B39</f>
        <v>0</v>
      </c>
      <c r="G39" s="39">
        <f>ROUND('Static Volume'!B40*0.01*0.75,0)</f>
        <v>0</v>
      </c>
      <c r="H39" s="38">
        <f>Static!$C$23*'Static Annual English'!B39*'Static Annual English'!G39</f>
        <v>0</v>
      </c>
      <c r="I39" s="42">
        <f>Static!$D$6*'Static Annual English'!B39</f>
        <v>0</v>
      </c>
      <c r="J39" s="39">
        <f>ROUND('Static Volume'!B40*0.01*0.75,0)</f>
        <v>0</v>
      </c>
      <c r="K39" s="38">
        <f>Static!$D$23*'Static Annual English'!J39*'Static Annual English'!B39</f>
        <v>0</v>
      </c>
      <c r="L39" s="42">
        <f>Static!$E$6*'Static Annual English'!B39</f>
        <v>0</v>
      </c>
      <c r="M39" s="39">
        <f>ROUND('Static Volume'!B40*0.01*0.75,0)</f>
        <v>0</v>
      </c>
      <c r="N39" s="38">
        <f>Static!$E$23*'Static Annual English'!M39*'Static Annual English'!B39</f>
        <v>0</v>
      </c>
      <c r="O39" s="118">
        <f t="shared" si="0"/>
        <v>0</v>
      </c>
      <c r="P39" s="5" t="s">
        <v>251</v>
      </c>
      <c r="Q39" s="5" t="s">
        <v>268</v>
      </c>
      <c r="R39" t="s">
        <v>275</v>
      </c>
      <c r="S39" s="70">
        <f>SUM(O34:O39)</f>
        <v>0</v>
      </c>
    </row>
    <row r="40" spans="1:19" x14ac:dyDescent="0.25">
      <c r="A40" s="7" t="s">
        <v>76</v>
      </c>
      <c r="B40" s="57">
        <v>1</v>
      </c>
      <c r="C40" s="36">
        <f>Static!$B$6*B40</f>
        <v>0</v>
      </c>
      <c r="D40" s="39">
        <f>ROUND('Static Volume'!B41*0.97*0.75,0)</f>
        <v>9</v>
      </c>
      <c r="E40" s="38">
        <f>Static!$B$23*'Static Annual English'!B40*D40</f>
        <v>0</v>
      </c>
      <c r="F40" s="42">
        <f>Static!$C$6*'Static Annual English'!B40</f>
        <v>0</v>
      </c>
      <c r="G40" s="39">
        <f>ROUND('Static Volume'!B41*0.01*0.75,0)</f>
        <v>0</v>
      </c>
      <c r="H40" s="38">
        <f>Static!$C$23*'Static Annual English'!B40*'Static Annual English'!G40</f>
        <v>0</v>
      </c>
      <c r="I40" s="42">
        <f>Static!$D$6*'Static Annual English'!B40</f>
        <v>0</v>
      </c>
      <c r="J40" s="39">
        <f>ROUND('Static Volume'!B41*0.01*0.75,0)</f>
        <v>0</v>
      </c>
      <c r="K40" s="38">
        <f>Static!$D$23*'Static Annual English'!J40*'Static Annual English'!B40</f>
        <v>0</v>
      </c>
      <c r="L40" s="42">
        <f>Static!$E$6*'Static Annual English'!B40</f>
        <v>0</v>
      </c>
      <c r="M40" s="39">
        <f>ROUND('Static Volume'!B41*0.01*0.75,0)</f>
        <v>0</v>
      </c>
      <c r="N40" s="38">
        <f>Static!$E$23*'Static Annual English'!M40*'Static Annual English'!B40</f>
        <v>0</v>
      </c>
      <c r="O40" s="118">
        <f t="shared" si="0"/>
        <v>0</v>
      </c>
      <c r="P40" s="5" t="s">
        <v>251</v>
      </c>
      <c r="Q40" s="5" t="s">
        <v>272</v>
      </c>
      <c r="R40" t="s">
        <v>276</v>
      </c>
      <c r="S40" s="70">
        <f>O40</f>
        <v>0</v>
      </c>
    </row>
    <row r="41" spans="1:19" x14ac:dyDescent="0.25">
      <c r="A41" s="7" t="s">
        <v>77</v>
      </c>
      <c r="B41" s="57">
        <v>49</v>
      </c>
      <c r="C41" s="36">
        <f>Static!$B$6*B41</f>
        <v>0</v>
      </c>
      <c r="D41" s="39">
        <f>ROUND('Static Volume'!B42*0.97*0.75,0)</f>
        <v>9</v>
      </c>
      <c r="E41" s="38">
        <f>Static!$B$23*'Static Annual English'!B41*D41</f>
        <v>0</v>
      </c>
      <c r="F41" s="42">
        <f>Static!$C$6*'Static Annual English'!B41</f>
        <v>0</v>
      </c>
      <c r="G41" s="39">
        <f>ROUND('Static Volume'!B42*0.01*0.75,0)</f>
        <v>0</v>
      </c>
      <c r="H41" s="38">
        <f>Static!$C$23*'Static Annual English'!B41*'Static Annual English'!G41</f>
        <v>0</v>
      </c>
      <c r="I41" s="42">
        <f>Static!$D$6*'Static Annual English'!B41</f>
        <v>0</v>
      </c>
      <c r="J41" s="39">
        <f>ROUND('Static Volume'!B42*0.01*0.75,0)</f>
        <v>0</v>
      </c>
      <c r="K41" s="38">
        <f>Static!$D$23*'Static Annual English'!J41*'Static Annual English'!B41</f>
        <v>0</v>
      </c>
      <c r="L41" s="42">
        <f>Static!$E$6*'Static Annual English'!B41</f>
        <v>0</v>
      </c>
      <c r="M41" s="39">
        <f>ROUND('Static Volume'!B42*0.01*0.75,0)</f>
        <v>0</v>
      </c>
      <c r="N41" s="38">
        <f>Static!$E$23*'Static Annual English'!M41*'Static Annual English'!B41</f>
        <v>0</v>
      </c>
      <c r="O41" s="118">
        <f t="shared" si="0"/>
        <v>0</v>
      </c>
      <c r="P41" s="5" t="s">
        <v>251</v>
      </c>
      <c r="Q41" s="5" t="s">
        <v>273</v>
      </c>
      <c r="R41" t="s">
        <v>277</v>
      </c>
      <c r="S41" s="70">
        <f>O41</f>
        <v>0</v>
      </c>
    </row>
    <row r="42" spans="1:19" x14ac:dyDescent="0.25">
      <c r="A42" s="7" t="s">
        <v>78</v>
      </c>
      <c r="B42" s="57">
        <v>8</v>
      </c>
      <c r="C42" s="36">
        <f>Static!$B$6*B42</f>
        <v>0</v>
      </c>
      <c r="D42" s="39">
        <f>ROUND('Static Volume'!B43*0.97*0.75,0)</f>
        <v>9</v>
      </c>
      <c r="E42" s="38">
        <f>Static!$B$23*'Static Annual English'!B42*D42</f>
        <v>0</v>
      </c>
      <c r="F42" s="42">
        <f>Static!$C$6*'Static Annual English'!B42</f>
        <v>0</v>
      </c>
      <c r="G42" s="39">
        <f>ROUND('Static Volume'!B43*0.01*0.75,0)</f>
        <v>0</v>
      </c>
      <c r="H42" s="38">
        <f>Static!$C$23*'Static Annual English'!B42*'Static Annual English'!G42</f>
        <v>0</v>
      </c>
      <c r="I42" s="42">
        <f>Static!$D$6*'Static Annual English'!B42</f>
        <v>0</v>
      </c>
      <c r="J42" s="39">
        <f>ROUND('Static Volume'!B43*0.01*0.75,0)</f>
        <v>0</v>
      </c>
      <c r="K42" s="38">
        <f>Static!$D$23*'Static Annual English'!J42*'Static Annual English'!B42</f>
        <v>0</v>
      </c>
      <c r="L42" s="42">
        <f>Static!$E$6*'Static Annual English'!B42</f>
        <v>0</v>
      </c>
      <c r="M42" s="39">
        <f>ROUND('Static Volume'!B43*0.01*0.75,0)</f>
        <v>0</v>
      </c>
      <c r="N42" s="38">
        <f>Static!$E$23*'Static Annual English'!M42*'Static Annual English'!B42</f>
        <v>0</v>
      </c>
      <c r="O42" s="118">
        <f t="shared" si="0"/>
        <v>0</v>
      </c>
      <c r="P42" s="5" t="s">
        <v>251</v>
      </c>
      <c r="Q42" s="5" t="s">
        <v>274</v>
      </c>
    </row>
    <row r="43" spans="1:19" ht="30" x14ac:dyDescent="0.25">
      <c r="A43" s="7" t="s">
        <v>79</v>
      </c>
      <c r="B43" s="57">
        <v>4</v>
      </c>
      <c r="C43" s="36">
        <f>Static!$B$6*B43</f>
        <v>0</v>
      </c>
      <c r="D43" s="39">
        <f>ROUND('Static Volume'!B44*0.97*0.75,0)</f>
        <v>9</v>
      </c>
      <c r="E43" s="38">
        <f>Static!$B$23*'Static Annual English'!B43*D43</f>
        <v>0</v>
      </c>
      <c r="F43" s="42">
        <f>Static!$C$6*'Static Annual English'!B43</f>
        <v>0</v>
      </c>
      <c r="G43" s="39">
        <f>ROUND('Static Volume'!B44*0.01*0.75,0)</f>
        <v>0</v>
      </c>
      <c r="H43" s="38">
        <f>Static!$C$23*'Static Annual English'!B43*'Static Annual English'!G43</f>
        <v>0</v>
      </c>
      <c r="I43" s="42">
        <f>Static!$D$6*'Static Annual English'!B43</f>
        <v>0</v>
      </c>
      <c r="J43" s="39">
        <f>ROUND('Static Volume'!B44*0.01*0.75,0)</f>
        <v>0</v>
      </c>
      <c r="K43" s="38">
        <f>Static!$D$23*'Static Annual English'!J43*'Static Annual English'!B43</f>
        <v>0</v>
      </c>
      <c r="L43" s="42">
        <f>Static!$E$6*'Static Annual English'!B43</f>
        <v>0</v>
      </c>
      <c r="M43" s="39">
        <f>ROUND('Static Volume'!B44*0.01*0.75,0)</f>
        <v>0</v>
      </c>
      <c r="N43" s="38">
        <f>Static!$E$23*'Static Annual English'!M43*'Static Annual English'!B43</f>
        <v>0</v>
      </c>
      <c r="O43" s="118">
        <f t="shared" si="0"/>
        <v>0</v>
      </c>
      <c r="P43" s="5" t="s">
        <v>251</v>
      </c>
      <c r="Q43" s="5" t="s">
        <v>274</v>
      </c>
    </row>
    <row r="44" spans="1:19" ht="30" x14ac:dyDescent="0.25">
      <c r="A44" s="7" t="s">
        <v>80</v>
      </c>
      <c r="B44" s="57">
        <v>1</v>
      </c>
      <c r="C44" s="36">
        <f>Static!$B$6*B44</f>
        <v>0</v>
      </c>
      <c r="D44" s="39">
        <f>ROUND('Static Volume'!B45*0.97*0.75,0)</f>
        <v>9</v>
      </c>
      <c r="E44" s="38">
        <f>Static!$B$23*'Static Annual English'!B44*D44</f>
        <v>0</v>
      </c>
      <c r="F44" s="42">
        <f>Static!$C$6*'Static Annual English'!B44</f>
        <v>0</v>
      </c>
      <c r="G44" s="39">
        <f>ROUND('Static Volume'!B45*0.01*0.75,0)</f>
        <v>0</v>
      </c>
      <c r="H44" s="38">
        <f>Static!$C$23*'Static Annual English'!B44*'Static Annual English'!G44</f>
        <v>0</v>
      </c>
      <c r="I44" s="42">
        <f>Static!$D$6*'Static Annual English'!B44</f>
        <v>0</v>
      </c>
      <c r="J44" s="39">
        <f>ROUND('Static Volume'!B45*0.01*0.75,0)</f>
        <v>0</v>
      </c>
      <c r="K44" s="38">
        <f>Static!$D$23*'Static Annual English'!J44*'Static Annual English'!B44</f>
        <v>0</v>
      </c>
      <c r="L44" s="42">
        <f>Static!$E$6*'Static Annual English'!B44</f>
        <v>0</v>
      </c>
      <c r="M44" s="39">
        <f>ROUND('Static Volume'!B45*0.01*0.75,0)</f>
        <v>0</v>
      </c>
      <c r="N44" s="38">
        <f>Static!$E$23*'Static Annual English'!M44*'Static Annual English'!B44</f>
        <v>0</v>
      </c>
      <c r="O44" s="118">
        <f t="shared" si="0"/>
        <v>0</v>
      </c>
      <c r="P44" s="5" t="s">
        <v>251</v>
      </c>
      <c r="Q44" s="5" t="s">
        <v>274</v>
      </c>
    </row>
    <row r="45" spans="1:19" x14ac:dyDescent="0.25">
      <c r="A45" s="7" t="s">
        <v>81</v>
      </c>
      <c r="B45" s="57">
        <v>1</v>
      </c>
      <c r="C45" s="36">
        <f>Static!$B$6*B45</f>
        <v>0</v>
      </c>
      <c r="D45" s="39">
        <f>ROUND('Static Volume'!B46*0.97*0.75,0)</f>
        <v>9</v>
      </c>
      <c r="E45" s="38">
        <f>Static!$B$23*'Static Annual English'!B45*D45</f>
        <v>0</v>
      </c>
      <c r="F45" s="42">
        <f>Static!$C$6*'Static Annual English'!B45</f>
        <v>0</v>
      </c>
      <c r="G45" s="39">
        <f>ROUND('Static Volume'!B46*0.01*0.75,0)</f>
        <v>0</v>
      </c>
      <c r="H45" s="38">
        <f>Static!$C$23*'Static Annual English'!B45*'Static Annual English'!G45</f>
        <v>0</v>
      </c>
      <c r="I45" s="42">
        <f>Static!$D$6*'Static Annual English'!B45</f>
        <v>0</v>
      </c>
      <c r="J45" s="39">
        <f>ROUND('Static Volume'!B46*0.01*0.75,0)</f>
        <v>0</v>
      </c>
      <c r="K45" s="38">
        <f>Static!$D$23*'Static Annual English'!J45*'Static Annual English'!B45</f>
        <v>0</v>
      </c>
      <c r="L45" s="42">
        <f>Static!$E$6*'Static Annual English'!B45</f>
        <v>0</v>
      </c>
      <c r="M45" s="39">
        <f>ROUND('Static Volume'!B46*0.01*0.75,0)</f>
        <v>0</v>
      </c>
      <c r="N45" s="38">
        <f>Static!$E$23*'Static Annual English'!M45*'Static Annual English'!B45</f>
        <v>0</v>
      </c>
      <c r="O45" s="118">
        <f t="shared" si="0"/>
        <v>0</v>
      </c>
      <c r="P45" s="5" t="s">
        <v>251</v>
      </c>
      <c r="Q45" s="5" t="s">
        <v>274</v>
      </c>
    </row>
    <row r="46" spans="1:19" x14ac:dyDescent="0.25">
      <c r="A46" s="7" t="s">
        <v>82</v>
      </c>
      <c r="B46" s="57">
        <v>3</v>
      </c>
      <c r="C46" s="36">
        <f>Static!$B$6*B46</f>
        <v>0</v>
      </c>
      <c r="D46" s="39">
        <f>ROUND('Static Volume'!B47*0.97*0.75,0)</f>
        <v>39</v>
      </c>
      <c r="E46" s="38">
        <f>Static!$B$23*'Static Annual English'!B46*D46</f>
        <v>0</v>
      </c>
      <c r="F46" s="42">
        <f>Static!$C$6*'Static Annual English'!B46</f>
        <v>0</v>
      </c>
      <c r="G46" s="39">
        <f>ROUND('Static Volume'!B47*0.01*0.75,0)</f>
        <v>0</v>
      </c>
      <c r="H46" s="38">
        <f>Static!$C$23*'Static Annual English'!B46*'Static Annual English'!G46</f>
        <v>0</v>
      </c>
      <c r="I46" s="42">
        <f>Static!$D$6*'Static Annual English'!B46</f>
        <v>0</v>
      </c>
      <c r="J46" s="39">
        <f>ROUND('Static Volume'!B47*0.01*0.75,0)</f>
        <v>0</v>
      </c>
      <c r="K46" s="38">
        <f>Static!$D$23*'Static Annual English'!J46*'Static Annual English'!B46</f>
        <v>0</v>
      </c>
      <c r="L46" s="42">
        <f>Static!$E$6*'Static Annual English'!B46</f>
        <v>0</v>
      </c>
      <c r="M46" s="39">
        <f>ROUND('Static Volume'!B47*0.01*0.75,0)</f>
        <v>0</v>
      </c>
      <c r="N46" s="38">
        <f>Static!$E$23*'Static Annual English'!M46*'Static Annual English'!B46</f>
        <v>0</v>
      </c>
      <c r="O46" s="118">
        <f t="shared" si="0"/>
        <v>0</v>
      </c>
      <c r="P46" s="5" t="s">
        <v>251</v>
      </c>
      <c r="Q46" s="5" t="s">
        <v>274</v>
      </c>
    </row>
    <row r="47" spans="1:19" ht="30.75" thickBot="1" x14ac:dyDescent="0.3">
      <c r="A47" s="32" t="s">
        <v>83</v>
      </c>
      <c r="B47" s="61">
        <v>2</v>
      </c>
      <c r="C47" s="40">
        <f>Static!$B$6*B47</f>
        <v>0</v>
      </c>
      <c r="D47" s="54">
        <f>ROUND('Static Volume'!B48*0.97*0.75,0)</f>
        <v>32</v>
      </c>
      <c r="E47" s="41">
        <f>Static!$B$23*'Static Annual English'!B47*D47</f>
        <v>0</v>
      </c>
      <c r="F47" s="44">
        <f>Static!$C$6*'Static Annual English'!B47</f>
        <v>0</v>
      </c>
      <c r="G47" s="54">
        <f>ROUND('Static Volume'!B48*0.01*0.75,0)</f>
        <v>0</v>
      </c>
      <c r="H47" s="41">
        <f>Static!$C$23*'Static Annual English'!B47*'Static Annual English'!G47</f>
        <v>0</v>
      </c>
      <c r="I47" s="44">
        <f>Static!$D$6*'Static Annual English'!B47</f>
        <v>0</v>
      </c>
      <c r="J47" s="54">
        <f>ROUND('Static Volume'!B48*0.01*0.75,0)</f>
        <v>0</v>
      </c>
      <c r="K47" s="41">
        <f>Static!$D$23*'Static Annual English'!J47*'Static Annual English'!B47</f>
        <v>0</v>
      </c>
      <c r="L47" s="44">
        <f>Static!$E$6*'Static Annual English'!B47</f>
        <v>0</v>
      </c>
      <c r="M47" s="54">
        <f>ROUND('Static Volume'!B48*0.01*0.75,0)</f>
        <v>0</v>
      </c>
      <c r="N47" s="41">
        <f>Static!$E$23*'Static Annual English'!M47*'Static Annual English'!B47</f>
        <v>0</v>
      </c>
      <c r="O47" s="119">
        <f t="shared" si="0"/>
        <v>0</v>
      </c>
      <c r="P47" s="5" t="s">
        <v>251</v>
      </c>
      <c r="Q47" s="5" t="s">
        <v>274</v>
      </c>
      <c r="R47" t="s">
        <v>271</v>
      </c>
      <c r="S47" s="70">
        <f>SUM(O42:O47)</f>
        <v>0</v>
      </c>
    </row>
    <row r="48" spans="1:19" x14ac:dyDescent="0.25">
      <c r="A48" s="10" t="s">
        <v>143</v>
      </c>
      <c r="C48" s="16"/>
      <c r="D48" s="5">
        <f>SUM(D3:D47)</f>
        <v>24300</v>
      </c>
      <c r="F48" s="17"/>
      <c r="G48" s="5">
        <f>SUM(G3:G47)</f>
        <v>1701</v>
      </c>
      <c r="H48" s="17"/>
      <c r="I48" s="17"/>
      <c r="J48" s="5">
        <f>SUM(J3:J47)</f>
        <v>248</v>
      </c>
      <c r="K48" s="17"/>
      <c r="L48" s="17"/>
      <c r="M48" s="5">
        <f>SUM(M3:M47)</f>
        <v>248</v>
      </c>
    </row>
    <row r="49" spans="1:15" x14ac:dyDescent="0.25">
      <c r="A49" s="10" t="s">
        <v>84</v>
      </c>
      <c r="C49" s="16">
        <f>SUM(C3:C47)</f>
        <v>0</v>
      </c>
      <c r="D49" s="16"/>
      <c r="E49" s="16">
        <f t="shared" ref="E49:N49" si="1">SUM(E3:E47)</f>
        <v>0</v>
      </c>
      <c r="F49" s="16">
        <f t="shared" si="1"/>
        <v>0</v>
      </c>
      <c r="G49" s="16"/>
      <c r="H49" s="16">
        <f t="shared" si="1"/>
        <v>0</v>
      </c>
      <c r="I49" s="16">
        <f t="shared" si="1"/>
        <v>0</v>
      </c>
      <c r="J49" s="16"/>
      <c r="K49" s="16">
        <f t="shared" si="1"/>
        <v>0</v>
      </c>
      <c r="L49" s="16">
        <f t="shared" si="1"/>
        <v>0</v>
      </c>
      <c r="M49" s="16"/>
      <c r="N49" s="16">
        <f t="shared" si="1"/>
        <v>0</v>
      </c>
      <c r="O49" s="16"/>
    </row>
    <row r="50" spans="1:15" x14ac:dyDescent="0.25">
      <c r="A50" s="10" t="s">
        <v>85</v>
      </c>
      <c r="C50" s="16">
        <f>SUM(C49,E49,F49,H49,I49,K49,L49,N49)</f>
        <v>0</v>
      </c>
      <c r="F50" s="17"/>
      <c r="H50" s="17"/>
      <c r="I50" s="17"/>
      <c r="K50" s="17"/>
      <c r="L50" s="17"/>
    </row>
    <row r="51" spans="1:15" x14ac:dyDescent="0.25">
      <c r="A51" s="49"/>
      <c r="C51" s="16"/>
      <c r="F51" s="17"/>
      <c r="H51" s="17"/>
      <c r="I51" s="17"/>
      <c r="K51" s="17"/>
      <c r="L51" s="17"/>
    </row>
    <row r="52" spans="1:15" x14ac:dyDescent="0.25">
      <c r="A52" s="49"/>
      <c r="F52" s="17"/>
      <c r="H52" s="17"/>
      <c r="I52" s="17"/>
      <c r="K52" s="17"/>
      <c r="L52" s="17"/>
    </row>
    <row r="53" spans="1:15" x14ac:dyDescent="0.25">
      <c r="A53" s="49"/>
      <c r="K53" s="17"/>
      <c r="L53" s="17"/>
    </row>
  </sheetData>
  <sheetProtection algorithmName="SHA-512" hashValue="YWHHEHlRFVe72Vn5bw2QX4DWkLXakBRmAOEoPq4UPuWVQcMjFeZYUlryA2duJat34lvOf32s7pOboU+R0Uv4bg==" saltValue="jX1iBFrsVv/OT5Cgwb0MTQ==" spinCount="100000" sheet="1" objects="1" scenarios="1" selectLockedCells="1" selectUnlockedCells="1"/>
  <pageMargins left="0.7" right="0.7" top="0.75" bottom="0.75" header="0.3" footer="0.3"/>
  <pageSetup paperSize="5" scale="56" fitToWidth="0" orientation="landscape" r:id="rId1"/>
  <headerFooter>
    <oddHeader>&amp;LBidder's Name ___________________________&amp;CATTACHMENT B - Bid Form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7A5C9-6725-493E-86DA-4BDEC088D8E5}">
  <sheetPr>
    <pageSetUpPr fitToPage="1"/>
  </sheetPr>
  <dimension ref="A1:S52"/>
  <sheetViews>
    <sheetView view="pageLayout" zoomScale="70" zoomScaleNormal="100" zoomScalePageLayoutView="70" workbookViewId="0">
      <selection activeCell="O48" sqref="O48"/>
    </sheetView>
  </sheetViews>
  <sheetFormatPr defaultRowHeight="15" x14ac:dyDescent="0.25"/>
  <cols>
    <col min="1" max="1" width="47.140625" style="49" customWidth="1"/>
    <col min="2" max="2" width="10.28515625" style="12" customWidth="1"/>
    <col min="3" max="3" width="18.85546875" style="12" customWidth="1"/>
    <col min="4" max="4" width="15.140625" style="5" customWidth="1"/>
    <col min="5" max="5" width="20" style="17" customWidth="1"/>
    <col min="6" max="6" width="18" style="17" customWidth="1"/>
    <col min="7" max="7" width="16.140625" style="5" customWidth="1"/>
    <col min="8" max="8" width="17" style="5" customWidth="1"/>
    <col min="9" max="9" width="17.140625" style="17" customWidth="1"/>
    <col min="10" max="10" width="15.42578125" style="5" customWidth="1"/>
    <col min="11" max="11" width="17.140625" style="5" customWidth="1"/>
    <col min="12" max="12" width="15.85546875" style="17" customWidth="1"/>
    <col min="13" max="13" width="11.7109375" style="5" customWidth="1"/>
    <col min="14" max="14" width="18.85546875" style="5" customWidth="1"/>
    <col min="15" max="15" width="20.7109375" style="5" customWidth="1"/>
    <col min="16" max="16" width="17.140625" style="49" hidden="1" customWidth="1"/>
    <col min="17" max="17" width="17.7109375" style="49" hidden="1" customWidth="1"/>
    <col min="18" max="18" width="0" style="49" hidden="1" customWidth="1"/>
    <col min="19" max="19" width="12.5703125" style="49" hidden="1" customWidth="1"/>
    <col min="20" max="16384" width="9.140625" style="49"/>
  </cols>
  <sheetData>
    <row r="1" spans="1:17" ht="15.75" thickBot="1" x14ac:dyDescent="0.3">
      <c r="A1" s="4" t="s">
        <v>223</v>
      </c>
    </row>
    <row r="2" spans="1:17" ht="65.25" customHeight="1" thickBot="1" x14ac:dyDescent="0.3">
      <c r="A2" s="14" t="s">
        <v>0</v>
      </c>
      <c r="B2" s="15" t="s">
        <v>27</v>
      </c>
      <c r="C2" s="33" t="s">
        <v>28</v>
      </c>
      <c r="D2" s="34" t="s">
        <v>29</v>
      </c>
      <c r="E2" s="67" t="s">
        <v>30</v>
      </c>
      <c r="F2" s="68" t="s">
        <v>31</v>
      </c>
      <c r="G2" s="34" t="s">
        <v>32</v>
      </c>
      <c r="H2" s="35" t="s">
        <v>33</v>
      </c>
      <c r="I2" s="68" t="s">
        <v>34</v>
      </c>
      <c r="J2" s="34" t="s">
        <v>35</v>
      </c>
      <c r="K2" s="35" t="s">
        <v>36</v>
      </c>
      <c r="L2" s="68" t="s">
        <v>37</v>
      </c>
      <c r="M2" s="34" t="s">
        <v>38</v>
      </c>
      <c r="N2" s="35" t="s">
        <v>39</v>
      </c>
      <c r="O2" s="116" t="s">
        <v>233</v>
      </c>
      <c r="P2" s="58" t="s">
        <v>278</v>
      </c>
      <c r="Q2" s="58" t="s">
        <v>279</v>
      </c>
    </row>
    <row r="3" spans="1:17" x14ac:dyDescent="0.25">
      <c r="A3" s="7" t="s">
        <v>41</v>
      </c>
      <c r="B3" s="57">
        <v>15</v>
      </c>
      <c r="C3" s="36">
        <f>Static!$B$7*B3</f>
        <v>0</v>
      </c>
      <c r="D3" s="39">
        <f>ROUND('Static Volume'!B5*0.97*0.25,0)</f>
        <v>176</v>
      </c>
      <c r="E3" s="38">
        <f>Static!$B$23*'Static Annual Spanish'!B3*D3</f>
        <v>0</v>
      </c>
      <c r="F3" s="42">
        <f>Static!$C$7*'Static Annual Spanish'!B3</f>
        <v>0</v>
      </c>
      <c r="G3" s="39">
        <f>ROUND('Static Volume'!B5*0.01*0.25,0)</f>
        <v>2</v>
      </c>
      <c r="H3" s="38">
        <f>Static!$C$23*'Static Annual Spanish'!B3*'Static Annual Spanish'!G3</f>
        <v>0</v>
      </c>
      <c r="I3" s="42">
        <f>Static!$D$7*'Static Annual Spanish'!B3</f>
        <v>0</v>
      </c>
      <c r="J3" s="39">
        <f>ROUND('Static Volume'!B5*0.01*0.25,0)</f>
        <v>2</v>
      </c>
      <c r="K3" s="38">
        <f>Static!$D$23*'Static Annual Spanish'!J3*'Static Annual Spanish'!B3</f>
        <v>0</v>
      </c>
      <c r="L3" s="42">
        <f>Static!$E$7*'Static Annual Spanish'!B3</f>
        <v>0</v>
      </c>
      <c r="M3" s="39">
        <f>ROUND('Static Volume'!B5*0.01*0.25,0)</f>
        <v>2</v>
      </c>
      <c r="N3" s="38">
        <f>Static!$E$23*'Static Annual Spanish'!M3*'Static Annual Spanish'!B3</f>
        <v>0</v>
      </c>
      <c r="O3" s="120">
        <f>SUM(N3,L3,K3,I3,H3,F3,E3,C3)</f>
        <v>0</v>
      </c>
      <c r="P3" s="5" t="s">
        <v>265</v>
      </c>
      <c r="Q3" s="5" t="s">
        <v>268</v>
      </c>
    </row>
    <row r="4" spans="1:17" x14ac:dyDescent="0.25">
      <c r="A4" s="49" t="s">
        <v>42</v>
      </c>
      <c r="B4" s="57">
        <v>11</v>
      </c>
      <c r="C4" s="36">
        <f>Static!$B$7*B4</f>
        <v>0</v>
      </c>
      <c r="D4" s="39">
        <f>ROUND('Static Volume'!B6*0.97*0.25,0)</f>
        <v>3</v>
      </c>
      <c r="E4" s="38">
        <f>Static!$B$23*'Static Annual Spanish'!B4*D4</f>
        <v>0</v>
      </c>
      <c r="F4" s="42">
        <f>Static!$C$7*'Static Annual Spanish'!B4</f>
        <v>0</v>
      </c>
      <c r="G4" s="39">
        <f>ROUND('Static Volume'!B6*0.01*0.25,0)</f>
        <v>0</v>
      </c>
      <c r="H4" s="38">
        <f>Static!$C$23*'Static Annual Spanish'!B4*'Static Annual Spanish'!G4</f>
        <v>0</v>
      </c>
      <c r="I4" s="42">
        <f>Static!$D$7*'Static Annual Spanish'!B4</f>
        <v>0</v>
      </c>
      <c r="J4" s="39">
        <f>ROUND('Static Volume'!B6*0.01*0.25,0)</f>
        <v>0</v>
      </c>
      <c r="K4" s="38">
        <f>Static!$D$23*'Static Annual Spanish'!J4*'Static Annual Spanish'!B4</f>
        <v>0</v>
      </c>
      <c r="L4" s="42">
        <f>Static!$E$7*'Static Annual Spanish'!B4</f>
        <v>0</v>
      </c>
      <c r="M4" s="39">
        <f>ROUND('Static Volume'!B6*0.01*0.25,0)</f>
        <v>0</v>
      </c>
      <c r="N4" s="38">
        <f>Static!$E$23*'Static Annual Spanish'!M4*'Static Annual Spanish'!B4</f>
        <v>0</v>
      </c>
      <c r="O4" s="118">
        <f t="shared" ref="O4:O46" si="0">SUM(N4,L4,K4,I4,H4,F4,E4,C4)</f>
        <v>0</v>
      </c>
      <c r="P4" s="5" t="s">
        <v>265</v>
      </c>
      <c r="Q4" s="5" t="s">
        <v>268</v>
      </c>
    </row>
    <row r="5" spans="1:17" x14ac:dyDescent="0.25">
      <c r="A5" s="49" t="s">
        <v>43</v>
      </c>
      <c r="B5" s="57">
        <v>1</v>
      </c>
      <c r="C5" s="36">
        <f>Static!$B$7*B5</f>
        <v>0</v>
      </c>
      <c r="D5" s="39">
        <f>ROUND('Static Volume'!B7*0.97*0.25,0)</f>
        <v>3</v>
      </c>
      <c r="E5" s="38">
        <f>Static!$B$23*'Static Annual Spanish'!B5*D5</f>
        <v>0</v>
      </c>
      <c r="F5" s="42">
        <f>Static!$C$7*'Static Annual Spanish'!B5</f>
        <v>0</v>
      </c>
      <c r="G5" s="39">
        <f>ROUND('Static Volume'!B7*0.01*0.25,0)</f>
        <v>0</v>
      </c>
      <c r="H5" s="38">
        <f>Static!$C$23*'Static Annual Spanish'!B5*'Static Annual Spanish'!G5</f>
        <v>0</v>
      </c>
      <c r="I5" s="42">
        <f>Static!$D$7*'Static Annual Spanish'!B5</f>
        <v>0</v>
      </c>
      <c r="J5" s="39">
        <f>ROUND('Static Volume'!B7*0.01*0.25,0)</f>
        <v>0</v>
      </c>
      <c r="K5" s="38">
        <f>Static!$D$23*'Static Annual Spanish'!J5*'Static Annual Spanish'!B5</f>
        <v>0</v>
      </c>
      <c r="L5" s="42">
        <f>Static!$E$7*'Static Annual Spanish'!B5</f>
        <v>0</v>
      </c>
      <c r="M5" s="39">
        <f>ROUND('Static Volume'!B7*0.01*0.25,0)</f>
        <v>0</v>
      </c>
      <c r="N5" s="38">
        <f>Static!$E$23*'Static Annual Spanish'!M5*'Static Annual Spanish'!B5</f>
        <v>0</v>
      </c>
      <c r="O5" s="118">
        <f t="shared" si="0"/>
        <v>0</v>
      </c>
      <c r="P5" s="5" t="s">
        <v>265</v>
      </c>
      <c r="Q5" s="5" t="s">
        <v>268</v>
      </c>
    </row>
    <row r="6" spans="1:17" x14ac:dyDescent="0.25">
      <c r="A6" s="49" t="s">
        <v>44</v>
      </c>
      <c r="B6" s="57">
        <v>1</v>
      </c>
      <c r="C6" s="36">
        <f>Static!$B$7*B6</f>
        <v>0</v>
      </c>
      <c r="D6" s="39">
        <f>ROUND('Static Volume'!B8*0.97*0.25,0)</f>
        <v>3</v>
      </c>
      <c r="E6" s="38">
        <f>Static!$B$23*'Static Annual Spanish'!B6*D6</f>
        <v>0</v>
      </c>
      <c r="F6" s="42">
        <f>Static!$C$7*'Static Annual Spanish'!B6</f>
        <v>0</v>
      </c>
      <c r="G6" s="39">
        <f>ROUND('Static Volume'!B8*0.01*0.25,0)</f>
        <v>0</v>
      </c>
      <c r="H6" s="38">
        <f>Static!$C$23*'Static Annual Spanish'!B6*'Static Annual Spanish'!G6</f>
        <v>0</v>
      </c>
      <c r="I6" s="42">
        <f>Static!$D$7*'Static Annual Spanish'!B6</f>
        <v>0</v>
      </c>
      <c r="J6" s="39">
        <f>ROUND('Static Volume'!B8*0.01*0.25,0)</f>
        <v>0</v>
      </c>
      <c r="K6" s="38">
        <f>Static!$D$23*'Static Annual Spanish'!J6*'Static Annual Spanish'!B6</f>
        <v>0</v>
      </c>
      <c r="L6" s="42">
        <f>Static!$E$7*'Static Annual Spanish'!B6</f>
        <v>0</v>
      </c>
      <c r="M6" s="39">
        <f>ROUND('Static Volume'!B8*0.01*0.25,0)</f>
        <v>0</v>
      </c>
      <c r="N6" s="38">
        <f>Static!$E$23*'Static Annual Spanish'!M6*'Static Annual Spanish'!B6</f>
        <v>0</v>
      </c>
      <c r="O6" s="118">
        <f t="shared" si="0"/>
        <v>0</v>
      </c>
      <c r="P6" s="5" t="s">
        <v>265</v>
      </c>
      <c r="Q6" s="5" t="s">
        <v>268</v>
      </c>
    </row>
    <row r="7" spans="1:17" x14ac:dyDescent="0.25">
      <c r="A7" s="49" t="s">
        <v>45</v>
      </c>
      <c r="B7" s="57">
        <v>1</v>
      </c>
      <c r="C7" s="36">
        <f>Static!$B$7*B7</f>
        <v>0</v>
      </c>
      <c r="D7" s="39">
        <f>ROUND('Static Volume'!B9*0.97*0.25,0)</f>
        <v>3</v>
      </c>
      <c r="E7" s="38">
        <f>Static!$B$23*'Static Annual Spanish'!B7*D7</f>
        <v>0</v>
      </c>
      <c r="F7" s="42">
        <f>Static!$C$7*'Static Annual Spanish'!B7</f>
        <v>0</v>
      </c>
      <c r="G7" s="39">
        <f>ROUND('Static Volume'!B9*0.01*0.25,0)</f>
        <v>0</v>
      </c>
      <c r="H7" s="38">
        <f>Static!$C$23*'Static Annual Spanish'!B7*'Static Annual Spanish'!G7</f>
        <v>0</v>
      </c>
      <c r="I7" s="42">
        <f>Static!$D$7*'Static Annual Spanish'!B7</f>
        <v>0</v>
      </c>
      <c r="J7" s="39">
        <f>ROUND('Static Volume'!B9*0.01*0.25,0)</f>
        <v>0</v>
      </c>
      <c r="K7" s="38">
        <f>Static!$D$23*'Static Annual Spanish'!J7*'Static Annual Spanish'!B7</f>
        <v>0</v>
      </c>
      <c r="L7" s="42">
        <f>Static!$E$7*'Static Annual Spanish'!B7</f>
        <v>0</v>
      </c>
      <c r="M7" s="39">
        <f>ROUND('Static Volume'!B9*0.01*0.25,0)</f>
        <v>0</v>
      </c>
      <c r="N7" s="38">
        <f>Static!$E$23*'Static Annual Spanish'!M7*'Static Annual Spanish'!B7</f>
        <v>0</v>
      </c>
      <c r="O7" s="118">
        <f t="shared" si="0"/>
        <v>0</v>
      </c>
      <c r="P7" s="5" t="s">
        <v>265</v>
      </c>
      <c r="Q7" s="5" t="s">
        <v>268</v>
      </c>
    </row>
    <row r="8" spans="1:17" x14ac:dyDescent="0.25">
      <c r="A8" s="49" t="s">
        <v>46</v>
      </c>
      <c r="B8" s="57">
        <v>1</v>
      </c>
      <c r="C8" s="36">
        <f>Static!$B$7*B8</f>
        <v>0</v>
      </c>
      <c r="D8" s="39">
        <f>ROUND('Static Volume'!B10*0.97*0.25,0)</f>
        <v>3</v>
      </c>
      <c r="E8" s="38">
        <f>Static!$B$23*'Static Annual Spanish'!B8*D8</f>
        <v>0</v>
      </c>
      <c r="F8" s="42">
        <f>Static!$C$7*'Static Annual Spanish'!B8</f>
        <v>0</v>
      </c>
      <c r="G8" s="39">
        <f>ROUND('Static Volume'!B10*0.01*0.25,0)</f>
        <v>0</v>
      </c>
      <c r="H8" s="38">
        <f>Static!$C$23*'Static Annual Spanish'!B8*'Static Annual Spanish'!G8</f>
        <v>0</v>
      </c>
      <c r="I8" s="42">
        <f>Static!$D$7*'Static Annual Spanish'!B8</f>
        <v>0</v>
      </c>
      <c r="J8" s="39">
        <f>ROUND('Static Volume'!B10*0.01*0.25,0)</f>
        <v>0</v>
      </c>
      <c r="K8" s="38">
        <f>Static!$D$23*'Static Annual Spanish'!J8*'Static Annual Spanish'!B8</f>
        <v>0</v>
      </c>
      <c r="L8" s="42">
        <f>Static!$E$7*'Static Annual Spanish'!B8</f>
        <v>0</v>
      </c>
      <c r="M8" s="39">
        <f>ROUND('Static Volume'!B10*0.01*0.25,0)</f>
        <v>0</v>
      </c>
      <c r="N8" s="38">
        <f>Static!$E$23*'Static Annual Spanish'!M8*'Static Annual Spanish'!B8</f>
        <v>0</v>
      </c>
      <c r="O8" s="118">
        <f t="shared" si="0"/>
        <v>0</v>
      </c>
      <c r="P8" s="5" t="s">
        <v>265</v>
      </c>
      <c r="Q8" s="5" t="s">
        <v>268</v>
      </c>
    </row>
    <row r="9" spans="1:17" x14ac:dyDescent="0.25">
      <c r="A9" s="49" t="s">
        <v>47</v>
      </c>
      <c r="B9" s="57">
        <v>1</v>
      </c>
      <c r="C9" s="36">
        <f>Static!$B$7*B9</f>
        <v>0</v>
      </c>
      <c r="D9" s="39">
        <f>ROUND('Static Volume'!B11*0.97*0.25,0)</f>
        <v>3</v>
      </c>
      <c r="E9" s="38">
        <f>Static!$B$23*'Static Annual Spanish'!B9*D9</f>
        <v>0</v>
      </c>
      <c r="F9" s="42">
        <f>Static!$C$7*'Static Annual Spanish'!B9</f>
        <v>0</v>
      </c>
      <c r="G9" s="39">
        <f>ROUND('Static Volume'!B11*0.01*0.25,0)</f>
        <v>0</v>
      </c>
      <c r="H9" s="38">
        <f>Static!$C$23*'Static Annual Spanish'!B9*'Static Annual Spanish'!G9</f>
        <v>0</v>
      </c>
      <c r="I9" s="42">
        <f>Static!$D$7*'Static Annual Spanish'!B9</f>
        <v>0</v>
      </c>
      <c r="J9" s="39">
        <f>ROUND('Static Volume'!B11*0.01*0.25,0)</f>
        <v>0</v>
      </c>
      <c r="K9" s="38">
        <f>Static!$D$23*'Static Annual Spanish'!J9*'Static Annual Spanish'!B9</f>
        <v>0</v>
      </c>
      <c r="L9" s="42">
        <f>Static!$E$7*'Static Annual Spanish'!B9</f>
        <v>0</v>
      </c>
      <c r="M9" s="39">
        <f>ROUND('Static Volume'!B11*0.01*0.25,0)</f>
        <v>0</v>
      </c>
      <c r="N9" s="38">
        <f>Static!$E$23*'Static Annual Spanish'!M9*'Static Annual Spanish'!B9</f>
        <v>0</v>
      </c>
      <c r="O9" s="118">
        <f t="shared" si="0"/>
        <v>0</v>
      </c>
      <c r="P9" s="5" t="s">
        <v>265</v>
      </c>
      <c r="Q9" s="5" t="s">
        <v>268</v>
      </c>
    </row>
    <row r="10" spans="1:17" ht="30" x14ac:dyDescent="0.25">
      <c r="A10" s="8" t="s">
        <v>48</v>
      </c>
      <c r="B10" s="57">
        <v>1</v>
      </c>
      <c r="C10" s="36">
        <f>Static!$B$7*B10</f>
        <v>0</v>
      </c>
      <c r="D10" s="39">
        <f>ROUND('Static Volume'!B12*0.97*0.25,0)</f>
        <v>3</v>
      </c>
      <c r="E10" s="38">
        <f>Static!$B$23*'Static Annual Spanish'!B10*D10</f>
        <v>0</v>
      </c>
      <c r="F10" s="42">
        <f>Static!$C$7*'Static Annual Spanish'!B10</f>
        <v>0</v>
      </c>
      <c r="G10" s="39">
        <f>ROUND('Static Volume'!B12*0.01*0.25,0)</f>
        <v>0</v>
      </c>
      <c r="H10" s="38">
        <f>Static!$C$23*'Static Annual Spanish'!B10*'Static Annual Spanish'!G10</f>
        <v>0</v>
      </c>
      <c r="I10" s="42">
        <f>Static!$D$7*'Static Annual Spanish'!B10</f>
        <v>0</v>
      </c>
      <c r="J10" s="39">
        <f>ROUND('Static Volume'!B12*0.01*0.25,0)</f>
        <v>0</v>
      </c>
      <c r="K10" s="38">
        <f>Static!$D$23*'Static Annual Spanish'!J10*'Static Annual Spanish'!B10</f>
        <v>0</v>
      </c>
      <c r="L10" s="42">
        <f>Static!$E$7*'Static Annual Spanish'!B10</f>
        <v>0</v>
      </c>
      <c r="M10" s="39">
        <f>ROUND('Static Volume'!B12*0.01*0.25,0)</f>
        <v>0</v>
      </c>
      <c r="N10" s="38">
        <f>Static!$E$23*'Static Annual Spanish'!M10*'Static Annual Spanish'!B10</f>
        <v>0</v>
      </c>
      <c r="O10" s="118">
        <f t="shared" si="0"/>
        <v>0</v>
      </c>
      <c r="P10" s="5" t="s">
        <v>265</v>
      </c>
      <c r="Q10" s="5" t="s">
        <v>268</v>
      </c>
    </row>
    <row r="11" spans="1:17" x14ac:dyDescent="0.25">
      <c r="A11" s="49" t="s">
        <v>49</v>
      </c>
      <c r="B11" s="57">
        <v>5</v>
      </c>
      <c r="C11" s="36">
        <f>Static!$B$7*B11</f>
        <v>0</v>
      </c>
      <c r="D11" s="39">
        <f>ROUND('Static Volume'!B13*0.97*0.25,0)</f>
        <v>10</v>
      </c>
      <c r="E11" s="38">
        <f>Static!$B$23*'Static Annual Spanish'!B11*D11</f>
        <v>0</v>
      </c>
      <c r="F11" s="42">
        <f>Static!$C$7*'Static Annual Spanish'!B11</f>
        <v>0</v>
      </c>
      <c r="G11" s="39">
        <f>ROUND('Static Volume'!B13*0.01*0.25,0)</f>
        <v>0</v>
      </c>
      <c r="H11" s="38">
        <f>Static!$C$23*'Static Annual Spanish'!B11*'Static Annual Spanish'!G11</f>
        <v>0</v>
      </c>
      <c r="I11" s="42">
        <f>Static!$D$7*'Static Annual Spanish'!B11</f>
        <v>0</v>
      </c>
      <c r="J11" s="39">
        <f>ROUND('Static Volume'!B13*0.01*0.25,0)</f>
        <v>0</v>
      </c>
      <c r="K11" s="38">
        <f>Static!$D$23*'Static Annual Spanish'!J11*'Static Annual Spanish'!B11</f>
        <v>0</v>
      </c>
      <c r="L11" s="42">
        <f>Static!$E$7*'Static Annual Spanish'!B11</f>
        <v>0</v>
      </c>
      <c r="M11" s="39">
        <f>ROUND('Static Volume'!B13*0.01*0.25,0)</f>
        <v>0</v>
      </c>
      <c r="N11" s="38">
        <f>Static!$E$23*'Static Annual Spanish'!M11*'Static Annual Spanish'!B11</f>
        <v>0</v>
      </c>
      <c r="O11" s="118">
        <f t="shared" si="0"/>
        <v>0</v>
      </c>
      <c r="P11" s="5" t="s">
        <v>265</v>
      </c>
      <c r="Q11" s="5" t="s">
        <v>268</v>
      </c>
    </row>
    <row r="12" spans="1:17" x14ac:dyDescent="0.25">
      <c r="A12" s="49" t="s">
        <v>50</v>
      </c>
      <c r="B12" s="57">
        <v>1</v>
      </c>
      <c r="C12" s="36">
        <f>Static!$B$7*B12</f>
        <v>0</v>
      </c>
      <c r="D12" s="39">
        <f>ROUND('Static Volume'!B14*0.97*0.25,0)</f>
        <v>7</v>
      </c>
      <c r="E12" s="38">
        <f>Static!$B$23*'Static Annual Spanish'!B12*D12</f>
        <v>0</v>
      </c>
      <c r="F12" s="42">
        <f>Static!$C$7*'Static Annual Spanish'!B12</f>
        <v>0</v>
      </c>
      <c r="G12" s="39">
        <f>ROUND('Static Volume'!B14*0.01*0.25,0)</f>
        <v>0</v>
      </c>
      <c r="H12" s="38">
        <f>Static!$C$23*'Static Annual Spanish'!B12*'Static Annual Spanish'!G12</f>
        <v>0</v>
      </c>
      <c r="I12" s="42">
        <f>Static!$D$7*'Static Annual Spanish'!B12</f>
        <v>0</v>
      </c>
      <c r="J12" s="39">
        <f>ROUND('Static Volume'!B14*0.01*0.25,0)</f>
        <v>0</v>
      </c>
      <c r="K12" s="38">
        <f>Static!$D$23*'Static Annual Spanish'!J12*'Static Annual Spanish'!B12</f>
        <v>0</v>
      </c>
      <c r="L12" s="42">
        <f>Static!$E$7*'Static Annual Spanish'!B12</f>
        <v>0</v>
      </c>
      <c r="M12" s="39">
        <f>ROUND('Static Volume'!B14*0.01*0.25,0)</f>
        <v>0</v>
      </c>
      <c r="N12" s="38">
        <f>Static!$E$23*'Static Annual Spanish'!M12*'Static Annual Spanish'!B12</f>
        <v>0</v>
      </c>
      <c r="O12" s="118">
        <f t="shared" si="0"/>
        <v>0</v>
      </c>
      <c r="P12" s="5" t="s">
        <v>265</v>
      </c>
      <c r="Q12" s="5" t="s">
        <v>268</v>
      </c>
    </row>
    <row r="13" spans="1:17" x14ac:dyDescent="0.25">
      <c r="A13" s="49" t="s">
        <v>51</v>
      </c>
      <c r="B13" s="57">
        <v>3</v>
      </c>
      <c r="C13" s="36">
        <f>Static!$B$7*B13</f>
        <v>0</v>
      </c>
      <c r="D13" s="39">
        <f>ROUND('Static Volume'!B15*0.97*0.25,0)</f>
        <v>3</v>
      </c>
      <c r="E13" s="38">
        <f>Static!$B$23*'Static Annual Spanish'!B13*D13</f>
        <v>0</v>
      </c>
      <c r="F13" s="42">
        <f>Static!$C$7*'Static Annual Spanish'!B13</f>
        <v>0</v>
      </c>
      <c r="G13" s="39">
        <f>ROUND('Static Volume'!B15*0.01*0.25,0)</f>
        <v>0</v>
      </c>
      <c r="H13" s="38">
        <f>Static!$C$23*'Static Annual Spanish'!B13*'Static Annual Spanish'!G13</f>
        <v>0</v>
      </c>
      <c r="I13" s="42">
        <f>Static!$D$7*'Static Annual Spanish'!B13</f>
        <v>0</v>
      </c>
      <c r="J13" s="39">
        <f>ROUND('Static Volume'!B15*0.01*0.25,0)</f>
        <v>0</v>
      </c>
      <c r="K13" s="38">
        <f>Static!$D$23*'Static Annual Spanish'!J13*'Static Annual Spanish'!B13</f>
        <v>0</v>
      </c>
      <c r="L13" s="42">
        <f>Static!$E$7*'Static Annual Spanish'!B13</f>
        <v>0</v>
      </c>
      <c r="M13" s="39">
        <f>ROUND('Static Volume'!B15*0.01*0.25,0)</f>
        <v>0</v>
      </c>
      <c r="N13" s="38">
        <f>Static!$E$23*'Static Annual Spanish'!M13*'Static Annual Spanish'!B13</f>
        <v>0</v>
      </c>
      <c r="O13" s="118">
        <f t="shared" si="0"/>
        <v>0</v>
      </c>
      <c r="P13" s="5" t="s">
        <v>265</v>
      </c>
      <c r="Q13" s="5" t="s">
        <v>268</v>
      </c>
    </row>
    <row r="14" spans="1:17" x14ac:dyDescent="0.25">
      <c r="A14" s="49" t="s">
        <v>52</v>
      </c>
      <c r="B14" s="57">
        <v>2</v>
      </c>
      <c r="C14" s="36">
        <f>Static!$B$7*B14</f>
        <v>0</v>
      </c>
      <c r="D14" s="39">
        <f>ROUND('Static Volume'!B16*0.97*0.25,0)</f>
        <v>5</v>
      </c>
      <c r="E14" s="38">
        <f>Static!$B$23*'Static Annual Spanish'!B14*D14</f>
        <v>0</v>
      </c>
      <c r="F14" s="42">
        <f>Static!$C$7*'Static Annual Spanish'!B14</f>
        <v>0</v>
      </c>
      <c r="G14" s="39">
        <f>ROUND('Static Volume'!B16*0.01*0.25,0)</f>
        <v>0</v>
      </c>
      <c r="H14" s="38">
        <f>Static!$C$23*'Static Annual Spanish'!B14*'Static Annual Spanish'!G14</f>
        <v>0</v>
      </c>
      <c r="I14" s="42">
        <f>Static!$D$7*'Static Annual Spanish'!B14</f>
        <v>0</v>
      </c>
      <c r="J14" s="39">
        <f>ROUND('Static Volume'!B16*0.01*0.25,0)</f>
        <v>0</v>
      </c>
      <c r="K14" s="38">
        <f>Static!$D$23*'Static Annual Spanish'!J14*'Static Annual Spanish'!B14</f>
        <v>0</v>
      </c>
      <c r="L14" s="42">
        <f>Static!$E$7*'Static Annual Spanish'!B14</f>
        <v>0</v>
      </c>
      <c r="M14" s="39">
        <f>ROUND('Static Volume'!B16*0.01*0.25,0)</f>
        <v>0</v>
      </c>
      <c r="N14" s="38">
        <f>Static!$E$23*'Static Annual Spanish'!M14*'Static Annual Spanish'!B14</f>
        <v>0</v>
      </c>
      <c r="O14" s="118">
        <f t="shared" si="0"/>
        <v>0</v>
      </c>
      <c r="P14" s="5" t="s">
        <v>265</v>
      </c>
      <c r="Q14" s="5" t="s">
        <v>268</v>
      </c>
    </row>
    <row r="15" spans="1:17" x14ac:dyDescent="0.25">
      <c r="A15" s="49" t="s">
        <v>53</v>
      </c>
      <c r="B15" s="57">
        <v>1</v>
      </c>
      <c r="C15" s="36">
        <f>Static!$B$7*B15</f>
        <v>0</v>
      </c>
      <c r="D15" s="39">
        <f>ROUND('Static Volume'!B17*0.97*0.25,0)</f>
        <v>3</v>
      </c>
      <c r="E15" s="38">
        <f>Static!$B$23*'Static Annual Spanish'!B15*D15</f>
        <v>0</v>
      </c>
      <c r="F15" s="42">
        <f>Static!$C$7*'Static Annual Spanish'!B15</f>
        <v>0</v>
      </c>
      <c r="G15" s="39">
        <f>ROUND('Static Volume'!B17*0.01*0.25,0)</f>
        <v>0</v>
      </c>
      <c r="H15" s="38">
        <f>Static!$C$23*'Static Annual Spanish'!B15*'Static Annual Spanish'!G15</f>
        <v>0</v>
      </c>
      <c r="I15" s="42">
        <f>Static!$D$7*'Static Annual Spanish'!B15</f>
        <v>0</v>
      </c>
      <c r="J15" s="39">
        <f>ROUND('Static Volume'!B17*0.01*0.25,0)</f>
        <v>0</v>
      </c>
      <c r="K15" s="38">
        <f>Static!$D$23*'Static Annual Spanish'!J15*'Static Annual Spanish'!B15</f>
        <v>0</v>
      </c>
      <c r="L15" s="42">
        <f>Static!$E$7*'Static Annual Spanish'!B15</f>
        <v>0</v>
      </c>
      <c r="M15" s="39">
        <f>ROUND('Static Volume'!B17*0.01*0.25,0)</f>
        <v>0</v>
      </c>
      <c r="N15" s="38">
        <f>Static!$E$23*'Static Annual Spanish'!M15*'Static Annual Spanish'!B15</f>
        <v>0</v>
      </c>
      <c r="O15" s="118">
        <f t="shared" si="0"/>
        <v>0</v>
      </c>
      <c r="P15" s="5" t="s">
        <v>265</v>
      </c>
      <c r="Q15" s="5" t="s">
        <v>268</v>
      </c>
    </row>
    <row r="16" spans="1:17" x14ac:dyDescent="0.25">
      <c r="A16" s="7" t="s">
        <v>54</v>
      </c>
      <c r="B16" s="57">
        <v>8</v>
      </c>
      <c r="C16" s="36">
        <f>Static!$B$7*B16</f>
        <v>0</v>
      </c>
      <c r="D16" s="39">
        <f>ROUND('Static Volume'!B18*0.97*0.25,0)</f>
        <v>296</v>
      </c>
      <c r="E16" s="38">
        <f>Static!$B$23*'Static Annual Spanish'!B16*D16</f>
        <v>0</v>
      </c>
      <c r="F16" s="42">
        <f>Static!$C$7*'Static Annual Spanish'!B16</f>
        <v>0</v>
      </c>
      <c r="G16" s="39">
        <f>ROUND('Static Volume'!B18*0.01*0.25,0)</f>
        <v>3</v>
      </c>
      <c r="H16" s="38">
        <f>Static!$C$23*'Static Annual Spanish'!B16*'Static Annual Spanish'!G16</f>
        <v>0</v>
      </c>
      <c r="I16" s="42">
        <f>Static!$D$7*'Static Annual Spanish'!B16</f>
        <v>0</v>
      </c>
      <c r="J16" s="39">
        <f>ROUND('Static Volume'!B18*0.01*0.25,0)</f>
        <v>3</v>
      </c>
      <c r="K16" s="38">
        <f>Static!$D$23*'Static Annual Spanish'!J16*'Static Annual Spanish'!B16</f>
        <v>0</v>
      </c>
      <c r="L16" s="42">
        <f>Static!$E$7*'Static Annual Spanish'!B16</f>
        <v>0</v>
      </c>
      <c r="M16" s="39">
        <f>ROUND('Static Volume'!B18*0.01*0.25,0)</f>
        <v>3</v>
      </c>
      <c r="N16" s="38">
        <f>Static!$E$23*'Static Annual Spanish'!M16*'Static Annual Spanish'!B16</f>
        <v>0</v>
      </c>
      <c r="O16" s="118">
        <f t="shared" si="0"/>
        <v>0</v>
      </c>
      <c r="P16" s="5" t="s">
        <v>265</v>
      </c>
      <c r="Q16" s="5" t="s">
        <v>268</v>
      </c>
    </row>
    <row r="17" spans="1:19" x14ac:dyDescent="0.25">
      <c r="A17" s="7" t="s">
        <v>55</v>
      </c>
      <c r="B17" s="57">
        <v>4</v>
      </c>
      <c r="C17" s="36">
        <f>Static!$B$7*B17</f>
        <v>0</v>
      </c>
      <c r="D17" s="39">
        <f>ROUND('Static Volume'!B19*0.97*0.25,0)</f>
        <v>3</v>
      </c>
      <c r="E17" s="38">
        <f>Static!$B$23*'Static Annual Spanish'!B17*D17</f>
        <v>0</v>
      </c>
      <c r="F17" s="42">
        <f>Static!$C$7*'Static Annual Spanish'!B17</f>
        <v>0</v>
      </c>
      <c r="G17" s="39">
        <f>ROUND('Static Volume'!B19*0.01*0.25,0)</f>
        <v>0</v>
      </c>
      <c r="H17" s="38">
        <f>Static!$C$23*'Static Annual Spanish'!B17*'Static Annual Spanish'!G17</f>
        <v>0</v>
      </c>
      <c r="I17" s="42">
        <f>Static!$D$7*'Static Annual Spanish'!B17</f>
        <v>0</v>
      </c>
      <c r="J17" s="39">
        <f>ROUND('Static Volume'!B19*0.01*0.25,0)</f>
        <v>0</v>
      </c>
      <c r="K17" s="38">
        <f>Static!$D$23*'Static Annual Spanish'!J17*'Static Annual Spanish'!B17</f>
        <v>0</v>
      </c>
      <c r="L17" s="42">
        <f>Static!$E$7*'Static Annual Spanish'!B17</f>
        <v>0</v>
      </c>
      <c r="M17" s="39">
        <f>ROUND('Static Volume'!B19*0.01*0.25,0)</f>
        <v>0</v>
      </c>
      <c r="N17" s="38">
        <f>Static!$E$23*'Static Annual Spanish'!M17*'Static Annual Spanish'!B17</f>
        <v>0</v>
      </c>
      <c r="O17" s="118">
        <f t="shared" si="0"/>
        <v>0</v>
      </c>
      <c r="P17" s="5" t="s">
        <v>265</v>
      </c>
      <c r="Q17" s="5" t="s">
        <v>268</v>
      </c>
    </row>
    <row r="18" spans="1:19" x14ac:dyDescent="0.25">
      <c r="A18" s="7" t="s">
        <v>56</v>
      </c>
      <c r="B18" s="57">
        <v>36</v>
      </c>
      <c r="C18" s="36">
        <f>Static!$B$7*B18</f>
        <v>0</v>
      </c>
      <c r="D18" s="39">
        <f>ROUND('Static Volume'!B20*0.97*0.25,0)</f>
        <v>155</v>
      </c>
      <c r="E18" s="38">
        <f>Static!$B$23*'Static Annual Spanish'!B18*D18</f>
        <v>0</v>
      </c>
      <c r="F18" s="42">
        <f>Static!$C$7*'Static Annual Spanish'!B18</f>
        <v>0</v>
      </c>
      <c r="G18" s="39">
        <f>ROUND('Static Volume'!B20*0.01*0.25,0)</f>
        <v>2</v>
      </c>
      <c r="H18" s="38">
        <f>Static!$C$23*'Static Annual Spanish'!B18*'Static Annual Spanish'!G18</f>
        <v>0</v>
      </c>
      <c r="I18" s="42">
        <f>Static!$D$7*'Static Annual Spanish'!B18</f>
        <v>0</v>
      </c>
      <c r="J18" s="39">
        <f>ROUND('Static Volume'!B20*0.01*0.25,0)</f>
        <v>2</v>
      </c>
      <c r="K18" s="38">
        <f>Static!$D$23*'Static Annual Spanish'!J18*'Static Annual Spanish'!B18</f>
        <v>0</v>
      </c>
      <c r="L18" s="42">
        <f>Static!$E$7*'Static Annual Spanish'!B18</f>
        <v>0</v>
      </c>
      <c r="M18" s="39">
        <f>ROUND('Static Volume'!B20*0.01*0.25,0)</f>
        <v>2</v>
      </c>
      <c r="N18" s="38">
        <f>Static!$E$23*'Static Annual Spanish'!M18*'Static Annual Spanish'!B18</f>
        <v>0</v>
      </c>
      <c r="O18" s="118">
        <f t="shared" si="0"/>
        <v>0</v>
      </c>
      <c r="P18" s="5" t="s">
        <v>265</v>
      </c>
      <c r="Q18" s="5" t="s">
        <v>268</v>
      </c>
    </row>
    <row r="19" spans="1:19" x14ac:dyDescent="0.25">
      <c r="A19" s="7" t="s">
        <v>57</v>
      </c>
      <c r="B19" s="57">
        <v>44</v>
      </c>
      <c r="C19" s="36">
        <f>Static!$B$7*B19</f>
        <v>0</v>
      </c>
      <c r="D19" s="39">
        <f>ROUND('Static Volume'!B21*0.97*0.25,0)</f>
        <v>155</v>
      </c>
      <c r="E19" s="38">
        <f>Static!$B$23*'Static Annual Spanish'!B19*D19</f>
        <v>0</v>
      </c>
      <c r="F19" s="42">
        <f>Static!$C$7*'Static Annual Spanish'!B19</f>
        <v>0</v>
      </c>
      <c r="G19" s="39">
        <f>ROUND('Static Volume'!B21*0.01*0.25,0)</f>
        <v>2</v>
      </c>
      <c r="H19" s="38">
        <f>Static!$C$23*'Static Annual Spanish'!B19*'Static Annual Spanish'!G19</f>
        <v>0</v>
      </c>
      <c r="I19" s="42">
        <f>Static!$D$7*'Static Annual Spanish'!B19</f>
        <v>0</v>
      </c>
      <c r="J19" s="39">
        <f>ROUND('Static Volume'!B21*0.01*0.25,0)</f>
        <v>2</v>
      </c>
      <c r="K19" s="38">
        <f>Static!$D$23*'Static Annual Spanish'!J19*'Static Annual Spanish'!B19</f>
        <v>0</v>
      </c>
      <c r="L19" s="42">
        <f>Static!$E$7*'Static Annual Spanish'!B19</f>
        <v>0</v>
      </c>
      <c r="M19" s="39">
        <f>ROUND('Static Volume'!B21*0.01*0.25,0)</f>
        <v>2</v>
      </c>
      <c r="N19" s="38">
        <f>Static!$E$23*'Static Annual Spanish'!M19*'Static Annual Spanish'!B19</f>
        <v>0</v>
      </c>
      <c r="O19" s="118">
        <f t="shared" si="0"/>
        <v>0</v>
      </c>
      <c r="P19" s="5" t="s">
        <v>265</v>
      </c>
      <c r="Q19" s="5" t="s">
        <v>268</v>
      </c>
    </row>
    <row r="20" spans="1:19" x14ac:dyDescent="0.25">
      <c r="A20" s="7" t="s">
        <v>58</v>
      </c>
      <c r="B20" s="57">
        <v>8</v>
      </c>
      <c r="C20" s="36">
        <f>Static!$B$7*B20</f>
        <v>0</v>
      </c>
      <c r="D20" s="39">
        <f>ROUND('Static Volume'!B22*0.97*0.25,0)</f>
        <v>143</v>
      </c>
      <c r="E20" s="38">
        <f>Static!$B$23*'Static Annual Spanish'!B20*D20</f>
        <v>0</v>
      </c>
      <c r="F20" s="42">
        <f>Static!$C$7*'Static Annual Spanish'!B20</f>
        <v>0</v>
      </c>
      <c r="G20" s="39">
        <f>ROUND('Static Volume'!B22*0.01*0.25,0)</f>
        <v>1</v>
      </c>
      <c r="H20" s="38">
        <f>Static!$C$23*'Static Annual Spanish'!B20*'Static Annual Spanish'!G20</f>
        <v>0</v>
      </c>
      <c r="I20" s="42">
        <f>Static!$D$7*'Static Annual Spanish'!B20</f>
        <v>0</v>
      </c>
      <c r="J20" s="39">
        <f>ROUND('Static Volume'!B22*0.01*0.25,0)</f>
        <v>1</v>
      </c>
      <c r="K20" s="38">
        <f>Static!$D$23*'Static Annual Spanish'!J20*'Static Annual Spanish'!B20</f>
        <v>0</v>
      </c>
      <c r="L20" s="42">
        <f>Static!$E$7*'Static Annual Spanish'!B20</f>
        <v>0</v>
      </c>
      <c r="M20" s="39">
        <f>ROUND('Static Volume'!B22*0.01*0.25,0)</f>
        <v>1</v>
      </c>
      <c r="N20" s="38">
        <f>Static!$E$23*'Static Annual Spanish'!M20*'Static Annual Spanish'!B20</f>
        <v>0</v>
      </c>
      <c r="O20" s="118">
        <f t="shared" si="0"/>
        <v>0</v>
      </c>
      <c r="P20" s="5" t="s">
        <v>265</v>
      </c>
      <c r="Q20" s="5" t="s">
        <v>268</v>
      </c>
    </row>
    <row r="21" spans="1:19" ht="30" x14ac:dyDescent="0.25">
      <c r="A21" s="7" t="s">
        <v>59</v>
      </c>
      <c r="B21" s="57">
        <v>1</v>
      </c>
      <c r="C21" s="36">
        <f>Static!$B$7*B21</f>
        <v>0</v>
      </c>
      <c r="D21" s="39">
        <f>ROUND('Static Volume'!B23*0.97*0.25,0)</f>
        <v>3</v>
      </c>
      <c r="E21" s="38">
        <f>Static!$B$23*'Static Annual Spanish'!B21*D21</f>
        <v>0</v>
      </c>
      <c r="F21" s="42">
        <f>Static!$C$7*'Static Annual Spanish'!B21</f>
        <v>0</v>
      </c>
      <c r="G21" s="39">
        <f>ROUND('Static Volume'!B23*0.01*0.25,0)</f>
        <v>0</v>
      </c>
      <c r="H21" s="38">
        <f>Static!$C$23*'Static Annual Spanish'!B21*'Static Annual Spanish'!G21</f>
        <v>0</v>
      </c>
      <c r="I21" s="42">
        <f>Static!$D$7*'Static Annual Spanish'!B21</f>
        <v>0</v>
      </c>
      <c r="J21" s="39">
        <f>ROUND('Static Volume'!B23*0.01*0.25,0)</f>
        <v>0</v>
      </c>
      <c r="K21" s="38">
        <f>Static!$D$23*'Static Annual Spanish'!J21*'Static Annual Spanish'!B21</f>
        <v>0</v>
      </c>
      <c r="L21" s="42">
        <f>Static!$E$7*'Static Annual Spanish'!B21</f>
        <v>0</v>
      </c>
      <c r="M21" s="39">
        <f>ROUND('Static Volume'!B23*0.01*0.25,0)</f>
        <v>0</v>
      </c>
      <c r="N21" s="38">
        <f>Static!$E$23*'Static Annual Spanish'!M21*'Static Annual Spanish'!B21</f>
        <v>0</v>
      </c>
      <c r="O21" s="118">
        <f t="shared" si="0"/>
        <v>0</v>
      </c>
      <c r="P21" s="5" t="s">
        <v>265</v>
      </c>
      <c r="Q21" s="5" t="s">
        <v>268</v>
      </c>
    </row>
    <row r="22" spans="1:19" x14ac:dyDescent="0.25">
      <c r="A22" s="49" t="s">
        <v>60</v>
      </c>
      <c r="B22" s="57">
        <v>8</v>
      </c>
      <c r="C22" s="36">
        <f>Static!$B$7*B22</f>
        <v>0</v>
      </c>
      <c r="D22" s="39">
        <f>ROUND('Static Volume'!B24*0.97*0.25,0)</f>
        <v>73</v>
      </c>
      <c r="E22" s="38">
        <f>Static!$B$23*'Static Annual Spanish'!B22*D22</f>
        <v>0</v>
      </c>
      <c r="F22" s="42">
        <f>Static!$C$7*'Static Annual Spanish'!B22</f>
        <v>0</v>
      </c>
      <c r="G22" s="39">
        <f>ROUND('Static Volume'!B24*0.01*0.25,0)</f>
        <v>1</v>
      </c>
      <c r="H22" s="38">
        <f>Static!$C$23*'Static Annual Spanish'!B22*'Static Annual Spanish'!G22</f>
        <v>0</v>
      </c>
      <c r="I22" s="42">
        <f>Static!$D$7*'Static Annual Spanish'!B22</f>
        <v>0</v>
      </c>
      <c r="J22" s="39">
        <f>ROUND('Static Volume'!B24*0.01*0.25,0)</f>
        <v>1</v>
      </c>
      <c r="K22" s="38">
        <f>Static!$D$23*'Static Annual Spanish'!J22*'Static Annual Spanish'!B22</f>
        <v>0</v>
      </c>
      <c r="L22" s="42">
        <f>Static!$E$7*'Static Annual Spanish'!B22</f>
        <v>0</v>
      </c>
      <c r="M22" s="39">
        <f>ROUND('Static Volume'!B24*0.01*0.25,0)</f>
        <v>1</v>
      </c>
      <c r="N22" s="38">
        <f>Static!$E$23*'Static Annual Spanish'!M22*'Static Annual Spanish'!B22</f>
        <v>0</v>
      </c>
      <c r="O22" s="118">
        <f t="shared" si="0"/>
        <v>0</v>
      </c>
      <c r="P22" s="5" t="s">
        <v>265</v>
      </c>
      <c r="Q22" s="5" t="s">
        <v>268</v>
      </c>
    </row>
    <row r="23" spans="1:19" x14ac:dyDescent="0.25">
      <c r="A23" s="49" t="s">
        <v>61</v>
      </c>
      <c r="B23" s="57">
        <v>1</v>
      </c>
      <c r="C23" s="36">
        <f>Static!$B$7*B23</f>
        <v>0</v>
      </c>
      <c r="D23" s="39">
        <f>ROUND('Static Volume'!B25*0.97*0.25,0)</f>
        <v>3</v>
      </c>
      <c r="E23" s="38">
        <f>Static!$B$23*'Static Annual Spanish'!B23*D23</f>
        <v>0</v>
      </c>
      <c r="F23" s="42">
        <f>Static!$C$7*'Static Annual Spanish'!B23</f>
        <v>0</v>
      </c>
      <c r="G23" s="39">
        <f>ROUND('Static Volume'!B25*0.01*0.25,0)</f>
        <v>0</v>
      </c>
      <c r="H23" s="38">
        <f>Static!$C$23*'Static Annual Spanish'!B23*'Static Annual Spanish'!G23</f>
        <v>0</v>
      </c>
      <c r="I23" s="42">
        <f>Static!$D$7*'Static Annual Spanish'!B23</f>
        <v>0</v>
      </c>
      <c r="J23" s="39">
        <f>ROUND('Static Volume'!B25*0.01*0.25,0)</f>
        <v>0</v>
      </c>
      <c r="K23" s="38">
        <f>Static!$D$23*'Static Annual Spanish'!J23*'Static Annual Spanish'!B23</f>
        <v>0</v>
      </c>
      <c r="L23" s="42">
        <f>Static!$E$7*'Static Annual Spanish'!B23</f>
        <v>0</v>
      </c>
      <c r="M23" s="39">
        <f>ROUND('Static Volume'!B25*0.01*0.25,0)</f>
        <v>0</v>
      </c>
      <c r="N23" s="38">
        <f>Static!$E$23*'Static Annual Spanish'!M23*'Static Annual Spanish'!B23</f>
        <v>0</v>
      </c>
      <c r="O23" s="118">
        <f t="shared" si="0"/>
        <v>0</v>
      </c>
      <c r="P23" s="5" t="s">
        <v>265</v>
      </c>
      <c r="Q23" s="5" t="s">
        <v>268</v>
      </c>
    </row>
    <row r="24" spans="1:19" x14ac:dyDescent="0.25">
      <c r="A24" s="49" t="s">
        <v>62</v>
      </c>
      <c r="B24" s="57">
        <v>2</v>
      </c>
      <c r="C24" s="36">
        <f>Static!$B$7*B24</f>
        <v>0</v>
      </c>
      <c r="D24" s="39">
        <f>ROUND('Static Volume'!B26*0.97*0.25,0)</f>
        <v>10</v>
      </c>
      <c r="E24" s="38">
        <f>Static!$B$23*'Static Annual Spanish'!B24*D24</f>
        <v>0</v>
      </c>
      <c r="F24" s="42">
        <f>Static!$C$7*'Static Annual Spanish'!B24</f>
        <v>0</v>
      </c>
      <c r="G24" s="39">
        <f>ROUND('Static Volume'!B26*0.01*0.25,0)</f>
        <v>0</v>
      </c>
      <c r="H24" s="38">
        <f>Static!$C$23*'Static Annual Spanish'!B24*'Static Annual Spanish'!G24</f>
        <v>0</v>
      </c>
      <c r="I24" s="42">
        <f>Static!$D$7*'Static Annual Spanish'!B24</f>
        <v>0</v>
      </c>
      <c r="J24" s="39">
        <f>ROUND('Static Volume'!B26*0.01*0.25,0)</f>
        <v>0</v>
      </c>
      <c r="K24" s="38">
        <f>Static!$D$23*'Static Annual Spanish'!J24*'Static Annual Spanish'!B24</f>
        <v>0</v>
      </c>
      <c r="L24" s="42">
        <f>Static!$E$7*'Static Annual Spanish'!B24</f>
        <v>0</v>
      </c>
      <c r="M24" s="39">
        <f>ROUND('Static Volume'!B26*0.01*0.25,0)</f>
        <v>0</v>
      </c>
      <c r="N24" s="38">
        <f>Static!$E$23*'Static Annual Spanish'!M24*'Static Annual Spanish'!B24</f>
        <v>0</v>
      </c>
      <c r="O24" s="118">
        <f t="shared" si="0"/>
        <v>0</v>
      </c>
      <c r="P24" s="5" t="s">
        <v>265</v>
      </c>
      <c r="Q24" s="5" t="s">
        <v>268</v>
      </c>
    </row>
    <row r="25" spans="1:19" x14ac:dyDescent="0.25">
      <c r="A25" s="49" t="s">
        <v>63</v>
      </c>
      <c r="B25" s="57">
        <v>1</v>
      </c>
      <c r="C25" s="36">
        <f>Static!$B$7*B25</f>
        <v>0</v>
      </c>
      <c r="D25" s="39">
        <f>ROUND('Static Volume'!B27*0.97*0.25,0)</f>
        <v>3</v>
      </c>
      <c r="E25" s="38">
        <f>Static!$B$23*'Static Annual Spanish'!B25*D25</f>
        <v>0</v>
      </c>
      <c r="F25" s="42">
        <f>Static!$C$7*'Static Annual Spanish'!B25</f>
        <v>0</v>
      </c>
      <c r="G25" s="39">
        <f>ROUND('Static Volume'!B27*0.01*0.25,0)</f>
        <v>0</v>
      </c>
      <c r="H25" s="38">
        <f>Static!$C$23*'Static Annual Spanish'!B25*'Static Annual Spanish'!G25</f>
        <v>0</v>
      </c>
      <c r="I25" s="42">
        <f>Static!$D$7*'Static Annual Spanish'!B25</f>
        <v>0</v>
      </c>
      <c r="J25" s="39">
        <f>ROUND('Static Volume'!B27*0.01*0.25,0)</f>
        <v>0</v>
      </c>
      <c r="K25" s="38">
        <f>Static!$D$23*'Static Annual Spanish'!J25*'Static Annual Spanish'!B25</f>
        <v>0</v>
      </c>
      <c r="L25" s="42">
        <f>Static!$E$7*'Static Annual Spanish'!B25</f>
        <v>0</v>
      </c>
      <c r="M25" s="39">
        <f>ROUND('Static Volume'!B27*0.01*0.25,0)</f>
        <v>0</v>
      </c>
      <c r="N25" s="38">
        <f>Static!$E$23*'Static Annual Spanish'!M25*'Static Annual Spanish'!B25</f>
        <v>0</v>
      </c>
      <c r="O25" s="118">
        <f t="shared" si="0"/>
        <v>0</v>
      </c>
      <c r="P25" s="5" t="s">
        <v>265</v>
      </c>
      <c r="Q25" s="5" t="s">
        <v>268</v>
      </c>
    </row>
    <row r="26" spans="1:19" x14ac:dyDescent="0.25">
      <c r="A26" s="49" t="s">
        <v>64</v>
      </c>
      <c r="B26" s="57">
        <v>2</v>
      </c>
      <c r="C26" s="36">
        <f>Static!$B$7*B26</f>
        <v>0</v>
      </c>
      <c r="D26" s="39">
        <f>ROUND('Static Volume'!B28*0.97*0.25,0)</f>
        <v>3</v>
      </c>
      <c r="E26" s="38">
        <f>Static!$B$23*'Static Annual Spanish'!B26*D26</f>
        <v>0</v>
      </c>
      <c r="F26" s="42">
        <f>Static!$C$7*'Static Annual Spanish'!B26</f>
        <v>0</v>
      </c>
      <c r="G26" s="39">
        <f>ROUND('Static Volume'!B28*0.01*0.25,0)</f>
        <v>0</v>
      </c>
      <c r="H26" s="38">
        <f>Static!$C$23*'Static Annual Spanish'!B26*'Static Annual Spanish'!G26</f>
        <v>0</v>
      </c>
      <c r="I26" s="42">
        <f>Static!$D$7*'Static Annual Spanish'!B26</f>
        <v>0</v>
      </c>
      <c r="J26" s="39">
        <f>ROUND('Static Volume'!B28*0.01*0.25,0)</f>
        <v>0</v>
      </c>
      <c r="K26" s="38">
        <f>Static!$D$23*'Static Annual Spanish'!J26*'Static Annual Spanish'!B26</f>
        <v>0</v>
      </c>
      <c r="L26" s="42">
        <f>Static!$E$7*'Static Annual Spanish'!B26</f>
        <v>0</v>
      </c>
      <c r="M26" s="39">
        <f>ROUND('Static Volume'!B28*0.01*0.25,0)</f>
        <v>0</v>
      </c>
      <c r="N26" s="38">
        <f>Static!$E$23*'Static Annual Spanish'!M26*'Static Annual Spanish'!B26</f>
        <v>0</v>
      </c>
      <c r="O26" s="118">
        <f t="shared" si="0"/>
        <v>0</v>
      </c>
      <c r="P26" s="5" t="s">
        <v>265</v>
      </c>
      <c r="Q26" s="5" t="s">
        <v>268</v>
      </c>
    </row>
    <row r="27" spans="1:19" x14ac:dyDescent="0.25">
      <c r="A27" s="49" t="s">
        <v>65</v>
      </c>
      <c r="B27" s="57">
        <v>1</v>
      </c>
      <c r="C27" s="36">
        <f>Static!$B$7*B27</f>
        <v>0</v>
      </c>
      <c r="D27" s="39">
        <f>ROUND('Static Volume'!B29*0.97*0.25,0)</f>
        <v>171</v>
      </c>
      <c r="E27" s="38">
        <f>Static!$B$23*'Static Annual Spanish'!B27*D27</f>
        <v>0</v>
      </c>
      <c r="F27" s="42">
        <f>Static!$C$7*'Static Annual Spanish'!B27</f>
        <v>0</v>
      </c>
      <c r="G27" s="39">
        <f>ROUND('Static Volume'!B29*0.01*0.25,0)</f>
        <v>2</v>
      </c>
      <c r="H27" s="38">
        <f>Static!$C$23*'Static Annual Spanish'!B27*'Static Annual Spanish'!G27</f>
        <v>0</v>
      </c>
      <c r="I27" s="42">
        <f>Static!$D$7*'Static Annual Spanish'!B27</f>
        <v>0</v>
      </c>
      <c r="J27" s="39">
        <f>ROUND('Static Volume'!B29*0.01*0.25,0)</f>
        <v>2</v>
      </c>
      <c r="K27" s="38">
        <f>Static!$D$23*'Static Annual Spanish'!J27*'Static Annual Spanish'!B27</f>
        <v>0</v>
      </c>
      <c r="L27" s="42">
        <f>Static!$E$7*'Static Annual Spanish'!B27</f>
        <v>0</v>
      </c>
      <c r="M27" s="39">
        <f>ROUND('Static Volume'!B29*0.01*0.25,0)</f>
        <v>2</v>
      </c>
      <c r="N27" s="38">
        <f>Static!$E$23*'Static Annual Spanish'!M27*'Static Annual Spanish'!B27</f>
        <v>0</v>
      </c>
      <c r="O27" s="118">
        <f t="shared" si="0"/>
        <v>0</v>
      </c>
      <c r="P27" s="5" t="s">
        <v>265</v>
      </c>
      <c r="Q27" s="5" t="s">
        <v>268</v>
      </c>
    </row>
    <row r="28" spans="1:19" x14ac:dyDescent="0.25">
      <c r="A28" s="7" t="s">
        <v>66</v>
      </c>
      <c r="B28" s="57">
        <v>6</v>
      </c>
      <c r="C28" s="36">
        <f>Static!$B$7*B28</f>
        <v>0</v>
      </c>
      <c r="D28" s="39">
        <f>ROUND('Static Volume'!B30*0.97*0.25,0)</f>
        <v>3</v>
      </c>
      <c r="E28" s="38">
        <f>Static!$B$23*'Static Annual Spanish'!B28*D28</f>
        <v>0</v>
      </c>
      <c r="F28" s="42">
        <f>Static!$C$7*'Static Annual Spanish'!B28</f>
        <v>0</v>
      </c>
      <c r="G28" s="39">
        <f>ROUND('Static Volume'!B30*0.01*0.25,0)</f>
        <v>0</v>
      </c>
      <c r="H28" s="38">
        <f>Static!$C$23*'Static Annual Spanish'!B28*'Static Annual Spanish'!G28</f>
        <v>0</v>
      </c>
      <c r="I28" s="42">
        <f>Static!$D$7*'Static Annual Spanish'!B28</f>
        <v>0</v>
      </c>
      <c r="J28" s="39">
        <f>ROUND('Static Volume'!B30*0.01*0.25,0)</f>
        <v>0</v>
      </c>
      <c r="K28" s="38">
        <f>Static!$D$23*'Static Annual Spanish'!J28*'Static Annual Spanish'!B28</f>
        <v>0</v>
      </c>
      <c r="L28" s="42">
        <f>Static!$E$7*'Static Annual Spanish'!B28</f>
        <v>0</v>
      </c>
      <c r="M28" s="39">
        <f>ROUND('Static Volume'!B30*0.01*0.25,0)</f>
        <v>0</v>
      </c>
      <c r="N28" s="38">
        <f>Static!$E$23*'Static Annual Spanish'!M28*'Static Annual Spanish'!B28</f>
        <v>0</v>
      </c>
      <c r="O28" s="118">
        <f t="shared" si="0"/>
        <v>0</v>
      </c>
      <c r="P28" s="5" t="s">
        <v>265</v>
      </c>
      <c r="Q28" s="5" t="s">
        <v>269</v>
      </c>
    </row>
    <row r="29" spans="1:19" x14ac:dyDescent="0.25">
      <c r="A29" s="7" t="s">
        <v>67</v>
      </c>
      <c r="B29" s="57">
        <v>2</v>
      </c>
      <c r="C29" s="36">
        <f>Static!$B$7*B29</f>
        <v>0</v>
      </c>
      <c r="D29" s="39">
        <f>ROUND('Static Volume'!B31*0.97*0.25,0)</f>
        <v>3</v>
      </c>
      <c r="E29" s="38">
        <f>Static!$B$23*'Static Annual Spanish'!B29*D29</f>
        <v>0</v>
      </c>
      <c r="F29" s="42">
        <f>Static!$C$7*'Static Annual Spanish'!B29</f>
        <v>0</v>
      </c>
      <c r="G29" s="39">
        <f>ROUND('Static Volume'!B31*0.01*0.25,0)</f>
        <v>0</v>
      </c>
      <c r="H29" s="38">
        <f>Static!$C$23*'Static Annual Spanish'!B29*'Static Annual Spanish'!G29</f>
        <v>0</v>
      </c>
      <c r="I29" s="42">
        <f>Static!$D$7*'Static Annual Spanish'!B29</f>
        <v>0</v>
      </c>
      <c r="J29" s="39">
        <f>ROUND('Static Volume'!B31*0.01*0.25,0)</f>
        <v>0</v>
      </c>
      <c r="K29" s="38">
        <f>Static!$D$23*'Static Annual Spanish'!J29*'Static Annual Spanish'!B29</f>
        <v>0</v>
      </c>
      <c r="L29" s="42">
        <f>Static!$E$7*'Static Annual Spanish'!B29</f>
        <v>0</v>
      </c>
      <c r="M29" s="39">
        <f>ROUND('Static Volume'!B31*0.01*0.25,0)</f>
        <v>0</v>
      </c>
      <c r="N29" s="38">
        <f>Static!$E$23*'Static Annual Spanish'!M29*'Static Annual Spanish'!B29</f>
        <v>0</v>
      </c>
      <c r="O29" s="118">
        <f t="shared" si="0"/>
        <v>0</v>
      </c>
      <c r="P29" s="5" t="s">
        <v>265</v>
      </c>
      <c r="Q29" s="5" t="s">
        <v>269</v>
      </c>
    </row>
    <row r="30" spans="1:19" x14ac:dyDescent="0.25">
      <c r="A30" s="9" t="s">
        <v>68</v>
      </c>
      <c r="B30" s="57">
        <v>2</v>
      </c>
      <c r="C30" s="36">
        <f>Static!$B$7*B30</f>
        <v>0</v>
      </c>
      <c r="D30" s="39">
        <f>ROUND('Static Volume'!B32*0.97*0.25,0)</f>
        <v>3</v>
      </c>
      <c r="E30" s="38">
        <f>Static!$B$23*'Static Annual Spanish'!B30*D30</f>
        <v>0</v>
      </c>
      <c r="F30" s="42">
        <f>Static!$C$7*'Static Annual Spanish'!B30</f>
        <v>0</v>
      </c>
      <c r="G30" s="39">
        <f>ROUND('Static Volume'!B32*0.01*0.25,0)</f>
        <v>0</v>
      </c>
      <c r="H30" s="38">
        <f>Static!$C$23*'Static Annual Spanish'!B30*'Static Annual Spanish'!G30</f>
        <v>0</v>
      </c>
      <c r="I30" s="42">
        <f>Static!$D$7*'Static Annual Spanish'!B30</f>
        <v>0</v>
      </c>
      <c r="J30" s="39">
        <f>ROUND('Static Volume'!B32*0.01*0.25,0)</f>
        <v>0</v>
      </c>
      <c r="K30" s="38">
        <f>Static!$D$23*'Static Annual Spanish'!J30*'Static Annual Spanish'!B30</f>
        <v>0</v>
      </c>
      <c r="L30" s="42">
        <f>Static!$E$7*'Static Annual Spanish'!B30</f>
        <v>0</v>
      </c>
      <c r="M30" s="39">
        <f>ROUND('Static Volume'!B32*0.01*0.25,0)</f>
        <v>0</v>
      </c>
      <c r="N30" s="38">
        <f>Static!$E$23*'Static Annual Spanish'!M30*'Static Annual Spanish'!B30</f>
        <v>0</v>
      </c>
      <c r="O30" s="118">
        <f t="shared" si="0"/>
        <v>0</v>
      </c>
      <c r="P30" s="5" t="s">
        <v>265</v>
      </c>
      <c r="Q30" s="5" t="s">
        <v>269</v>
      </c>
    </row>
    <row r="31" spans="1:19" x14ac:dyDescent="0.25">
      <c r="A31" s="7" t="s">
        <v>224</v>
      </c>
      <c r="B31" s="57">
        <v>2</v>
      </c>
      <c r="C31" s="36">
        <f>Static!$B$7*B31</f>
        <v>0</v>
      </c>
      <c r="D31" s="39">
        <f>ROUND('Static Volume'!B33*0.97*0.25,0)</f>
        <v>3</v>
      </c>
      <c r="E31" s="38">
        <f>Static!$B$23*'Static Annual Spanish'!B31*D31</f>
        <v>0</v>
      </c>
      <c r="F31" s="42">
        <f>Static!$C$7*'Static Annual Spanish'!B31</f>
        <v>0</v>
      </c>
      <c r="G31" s="39">
        <f>ROUND('Static Volume'!B33*0.01*0.25,0)</f>
        <v>0</v>
      </c>
      <c r="H31" s="38">
        <f>Static!$C$23*'Static Annual Spanish'!B31*'Static Annual Spanish'!G31</f>
        <v>0</v>
      </c>
      <c r="I31" s="42">
        <f>Static!$D$7*'Static Annual Spanish'!B31</f>
        <v>0</v>
      </c>
      <c r="J31" s="39">
        <f>ROUND('Static Volume'!B33*0.01*0.25,0)</f>
        <v>0</v>
      </c>
      <c r="K31" s="38">
        <f>Static!$D$23*'Static Annual Spanish'!J31*'Static Annual Spanish'!B31</f>
        <v>0</v>
      </c>
      <c r="L31" s="42">
        <f>Static!$E$7*'Static Annual Spanish'!B31</f>
        <v>0</v>
      </c>
      <c r="M31" s="39">
        <f>ROUND('Static Volume'!B33*0.01*0.25,0)</f>
        <v>0</v>
      </c>
      <c r="N31" s="38">
        <f>Static!$E$23*'Static Annual Spanish'!M31*'Static Annual Spanish'!B31</f>
        <v>0</v>
      </c>
      <c r="O31" s="118">
        <f t="shared" si="0"/>
        <v>0</v>
      </c>
      <c r="P31" s="5" t="s">
        <v>265</v>
      </c>
      <c r="Q31" s="5" t="s">
        <v>269</v>
      </c>
    </row>
    <row r="32" spans="1:19" x14ac:dyDescent="0.25">
      <c r="A32" s="7" t="s">
        <v>69</v>
      </c>
      <c r="B32" s="57">
        <v>2</v>
      </c>
      <c r="C32" s="36">
        <f>Static!$B$7*B32</f>
        <v>0</v>
      </c>
      <c r="D32" s="39">
        <f>ROUND('Static Volume'!B34*0.97*0.25,0)</f>
        <v>365</v>
      </c>
      <c r="E32" s="38">
        <f>Static!$B$23*'Static Annual Spanish'!B32*D32</f>
        <v>0</v>
      </c>
      <c r="F32" s="42">
        <f>Static!$C$7*'Static Annual Spanish'!B32</f>
        <v>0</v>
      </c>
      <c r="G32" s="39">
        <f>ROUND('Static Volume'!B34*0.01*0.25,0)</f>
        <v>4</v>
      </c>
      <c r="H32" s="38">
        <f>Static!$C$23*'Static Annual Spanish'!B32*'Static Annual Spanish'!G32</f>
        <v>0</v>
      </c>
      <c r="I32" s="42">
        <f>Static!$D$7*'Static Annual Spanish'!B32</f>
        <v>0</v>
      </c>
      <c r="J32" s="39">
        <f>ROUND('Static Volume'!B34*0.01*0.25,0)</f>
        <v>4</v>
      </c>
      <c r="K32" s="38">
        <f>Static!$D$23*'Static Annual Spanish'!J32*'Static Annual Spanish'!B32</f>
        <v>0</v>
      </c>
      <c r="L32" s="42">
        <f>Static!$E$7*'Static Annual Spanish'!B32</f>
        <v>0</v>
      </c>
      <c r="M32" s="39">
        <f>ROUND('Static Volume'!B34*0.01*0.25,0)</f>
        <v>4</v>
      </c>
      <c r="N32" s="38">
        <f>Static!$E$23*'Static Annual Spanish'!M32*'Static Annual Spanish'!B32</f>
        <v>0</v>
      </c>
      <c r="O32" s="118">
        <f t="shared" si="0"/>
        <v>0</v>
      </c>
      <c r="P32" s="5" t="s">
        <v>265</v>
      </c>
      <c r="Q32" s="5" t="s">
        <v>270</v>
      </c>
      <c r="R32" s="49" t="s">
        <v>271</v>
      </c>
      <c r="S32" s="70">
        <f>SUM(O3:O32)</f>
        <v>0</v>
      </c>
    </row>
    <row r="33" spans="1:19" x14ac:dyDescent="0.25">
      <c r="A33" s="7" t="s">
        <v>70</v>
      </c>
      <c r="B33" s="57">
        <v>2</v>
      </c>
      <c r="C33" s="36">
        <f>Static!$B$7*B33</f>
        <v>0</v>
      </c>
      <c r="D33" s="39">
        <f>ROUND('Static Volume'!B35*0.97*0.25,0)</f>
        <v>179</v>
      </c>
      <c r="E33" s="38">
        <f>Static!$B$23*'Static Annual Spanish'!B33*D33</f>
        <v>0</v>
      </c>
      <c r="F33" s="42">
        <f>Static!$C$7*'Static Annual Spanish'!B33</f>
        <v>0</v>
      </c>
      <c r="G33" s="39">
        <f>ROUND('Static Volume'!B35*0.01*0.25,0)</f>
        <v>2</v>
      </c>
      <c r="H33" s="38">
        <f>Static!$C$23*'Static Annual Spanish'!B33*'Static Annual Spanish'!G33</f>
        <v>0</v>
      </c>
      <c r="I33" s="42">
        <f>Static!$D$7*'Static Annual Spanish'!B33</f>
        <v>0</v>
      </c>
      <c r="J33" s="39">
        <f>ROUND('Static Volume'!B35*0.01*0.25,0)</f>
        <v>2</v>
      </c>
      <c r="K33" s="38">
        <f>Static!$D$23*'Static Annual Spanish'!J33*'Static Annual Spanish'!B33</f>
        <v>0</v>
      </c>
      <c r="L33" s="42">
        <f>Static!$E$7*'Static Annual Spanish'!B33</f>
        <v>0</v>
      </c>
      <c r="M33" s="39">
        <f>ROUND('Static Volume'!B35*0.01*0.25,0)</f>
        <v>2</v>
      </c>
      <c r="N33" s="38">
        <f>Static!$E$23*'Static Annual Spanish'!M33*'Static Annual Spanish'!B33</f>
        <v>0</v>
      </c>
      <c r="O33" s="118">
        <f t="shared" si="0"/>
        <v>0</v>
      </c>
      <c r="P33" s="5" t="s">
        <v>251</v>
      </c>
      <c r="Q33" s="5" t="s">
        <v>268</v>
      </c>
    </row>
    <row r="34" spans="1:19" x14ac:dyDescent="0.25">
      <c r="A34" s="7" t="s">
        <v>71</v>
      </c>
      <c r="B34" s="57">
        <v>1</v>
      </c>
      <c r="C34" s="36">
        <f>Static!$B$7*B34</f>
        <v>0</v>
      </c>
      <c r="D34" s="39">
        <f>ROUND('Static Volume'!B36*0.97*0.25,0)</f>
        <v>85</v>
      </c>
      <c r="E34" s="38">
        <f>Static!$B$23*'Static Annual Spanish'!B34*D34</f>
        <v>0</v>
      </c>
      <c r="F34" s="42">
        <f>Static!$C$7*'Static Annual Spanish'!B34</f>
        <v>0</v>
      </c>
      <c r="G34" s="39">
        <f>ROUND('Static Volume'!B36*0.01*0.25,0)</f>
        <v>1</v>
      </c>
      <c r="H34" s="38">
        <f>Static!$C$23*'Static Annual Spanish'!B34*'Static Annual Spanish'!G34</f>
        <v>0</v>
      </c>
      <c r="I34" s="42">
        <f>Static!$D$7*'Static Annual Spanish'!B34</f>
        <v>0</v>
      </c>
      <c r="J34" s="39">
        <f>ROUND('Static Volume'!B36*0.01*0.25,0)</f>
        <v>1</v>
      </c>
      <c r="K34" s="38">
        <f>Static!$D$23*'Static Annual Spanish'!J34*'Static Annual Spanish'!B34</f>
        <v>0</v>
      </c>
      <c r="L34" s="42">
        <f>Static!$E$7*'Static Annual Spanish'!B34</f>
        <v>0</v>
      </c>
      <c r="M34" s="39">
        <f>ROUND('Static Volume'!B36*0.01*0.25,0)</f>
        <v>1</v>
      </c>
      <c r="N34" s="38">
        <f>Static!$E$23*'Static Annual Spanish'!M34*'Static Annual Spanish'!B34</f>
        <v>0</v>
      </c>
      <c r="O34" s="118">
        <f t="shared" si="0"/>
        <v>0</v>
      </c>
      <c r="P34" s="5" t="s">
        <v>251</v>
      </c>
      <c r="Q34" s="5" t="s">
        <v>268</v>
      </c>
    </row>
    <row r="35" spans="1:19" ht="30" x14ac:dyDescent="0.25">
      <c r="A35" s="7" t="s">
        <v>72</v>
      </c>
      <c r="B35" s="57">
        <v>1</v>
      </c>
      <c r="C35" s="36">
        <f>Static!$B$7*B35</f>
        <v>0</v>
      </c>
      <c r="D35" s="39">
        <f>ROUND('Static Volume'!B37*0.97*0.25,0)</f>
        <v>3</v>
      </c>
      <c r="E35" s="38">
        <f>Static!$B$23*'Static Annual Spanish'!B35*D35</f>
        <v>0</v>
      </c>
      <c r="F35" s="42">
        <f>Static!$C$7*'Static Annual Spanish'!B35</f>
        <v>0</v>
      </c>
      <c r="G35" s="39">
        <f>ROUND('Static Volume'!B37*0.01*0.25,0)</f>
        <v>0</v>
      </c>
      <c r="H35" s="38">
        <f>Static!$C$23*'Static Annual Spanish'!B35*'Static Annual Spanish'!G35</f>
        <v>0</v>
      </c>
      <c r="I35" s="42">
        <f>Static!$D$7*'Static Annual Spanish'!B35</f>
        <v>0</v>
      </c>
      <c r="J35" s="39">
        <f>ROUND('Static Volume'!B37*0.01*0.25,0)</f>
        <v>0</v>
      </c>
      <c r="K35" s="38">
        <f>Static!$D$23*'Static Annual Spanish'!J35*'Static Annual Spanish'!B35</f>
        <v>0</v>
      </c>
      <c r="L35" s="42">
        <f>Static!$E$7*'Static Annual Spanish'!B35</f>
        <v>0</v>
      </c>
      <c r="M35" s="39">
        <f>ROUND('Static Volume'!B37*0.01*0.25,0)</f>
        <v>0</v>
      </c>
      <c r="N35" s="38">
        <f>Static!$E$23*'Static Annual Spanish'!M35*'Static Annual Spanish'!B35</f>
        <v>0</v>
      </c>
      <c r="O35" s="118">
        <f t="shared" si="0"/>
        <v>0</v>
      </c>
      <c r="P35" s="5" t="s">
        <v>251</v>
      </c>
      <c r="Q35" s="5" t="s">
        <v>268</v>
      </c>
    </row>
    <row r="36" spans="1:19" ht="30" x14ac:dyDescent="0.25">
      <c r="A36" s="7" t="s">
        <v>73</v>
      </c>
      <c r="B36" s="57">
        <v>4</v>
      </c>
      <c r="C36" s="36">
        <f>Static!$B$7*B36</f>
        <v>0</v>
      </c>
      <c r="D36" s="39">
        <f>ROUND('Static Volume'!B38*0.97*0.25,0)</f>
        <v>3</v>
      </c>
      <c r="E36" s="38">
        <f>Static!$B$23*'Static Annual Spanish'!B36*D36</f>
        <v>0</v>
      </c>
      <c r="F36" s="42">
        <f>Static!$C$7*'Static Annual Spanish'!B36</f>
        <v>0</v>
      </c>
      <c r="G36" s="39">
        <f>ROUND('Static Volume'!B38*0.01*0.25,0)</f>
        <v>0</v>
      </c>
      <c r="H36" s="38">
        <f>Static!$C$23*'Static Annual Spanish'!B36*'Static Annual Spanish'!G36</f>
        <v>0</v>
      </c>
      <c r="I36" s="42">
        <f>Static!$D$7*'Static Annual Spanish'!B36</f>
        <v>0</v>
      </c>
      <c r="J36" s="39">
        <f>ROUND('Static Volume'!B38*0.01*0.25,0)</f>
        <v>0</v>
      </c>
      <c r="K36" s="38">
        <f>Static!$D$23*'Static Annual Spanish'!J36*'Static Annual Spanish'!B36</f>
        <v>0</v>
      </c>
      <c r="L36" s="42">
        <f>Static!$E$7*'Static Annual Spanish'!B36</f>
        <v>0</v>
      </c>
      <c r="M36" s="39">
        <f>ROUND('Static Volume'!B38*0.01*0.25,0)</f>
        <v>0</v>
      </c>
      <c r="N36" s="38">
        <f>Static!$E$23*'Static Annual Spanish'!M36*'Static Annual Spanish'!B36</f>
        <v>0</v>
      </c>
      <c r="O36" s="118">
        <f t="shared" si="0"/>
        <v>0</v>
      </c>
      <c r="P36" s="5" t="s">
        <v>251</v>
      </c>
      <c r="Q36" s="5" t="s">
        <v>268</v>
      </c>
    </row>
    <row r="37" spans="1:19" ht="30" x14ac:dyDescent="0.25">
      <c r="A37" s="10" t="s">
        <v>74</v>
      </c>
      <c r="B37" s="57">
        <v>2</v>
      </c>
      <c r="C37" s="36">
        <f>Static!$B$7*B37</f>
        <v>0</v>
      </c>
      <c r="D37" s="39">
        <f>ROUND('Static Volume'!B39*0.97*0.25,0)</f>
        <v>3</v>
      </c>
      <c r="E37" s="38">
        <f>Static!$B$23*'Static Annual Spanish'!B37*D37</f>
        <v>0</v>
      </c>
      <c r="F37" s="42">
        <f>Static!$C$7*'Static Annual Spanish'!B37</f>
        <v>0</v>
      </c>
      <c r="G37" s="39">
        <f>ROUND('Static Volume'!B39*0.01*0.25,0)</f>
        <v>0</v>
      </c>
      <c r="H37" s="38">
        <f>Static!$C$23*'Static Annual Spanish'!B37*'Static Annual Spanish'!G37</f>
        <v>0</v>
      </c>
      <c r="I37" s="42">
        <f>Static!$D$7*'Static Annual Spanish'!B37</f>
        <v>0</v>
      </c>
      <c r="J37" s="39">
        <f>ROUND('Static Volume'!B39*0.01*0.25,0)</f>
        <v>0</v>
      </c>
      <c r="K37" s="38">
        <f>Static!$D$23*'Static Annual Spanish'!J37*'Static Annual Spanish'!B37</f>
        <v>0</v>
      </c>
      <c r="L37" s="42">
        <f>Static!$E$7*'Static Annual Spanish'!B37</f>
        <v>0</v>
      </c>
      <c r="M37" s="39">
        <f>ROUND('Static Volume'!B39*0.01*0.25,0)</f>
        <v>0</v>
      </c>
      <c r="N37" s="38">
        <f>Static!$E$23*'Static Annual Spanish'!M37*'Static Annual Spanish'!B37</f>
        <v>0</v>
      </c>
      <c r="O37" s="118">
        <f t="shared" si="0"/>
        <v>0</v>
      </c>
      <c r="P37" s="5" t="s">
        <v>251</v>
      </c>
      <c r="Q37" s="5" t="s">
        <v>268</v>
      </c>
    </row>
    <row r="38" spans="1:19" x14ac:dyDescent="0.25">
      <c r="A38" s="7" t="s">
        <v>75</v>
      </c>
      <c r="B38" s="57">
        <v>1</v>
      </c>
      <c r="C38" s="36">
        <f>Static!$B$7*B38</f>
        <v>0</v>
      </c>
      <c r="D38" s="39">
        <f>ROUND('Static Volume'!B40*0.97*0.25,0)</f>
        <v>3</v>
      </c>
      <c r="E38" s="38">
        <f>Static!$B$23*'Static Annual Spanish'!B38*D38</f>
        <v>0</v>
      </c>
      <c r="F38" s="42">
        <f>Static!$C$7*'Static Annual Spanish'!B38</f>
        <v>0</v>
      </c>
      <c r="G38" s="39">
        <f>ROUND('Static Volume'!B40*0.01*0.25,0)</f>
        <v>0</v>
      </c>
      <c r="H38" s="38">
        <f>Static!$C$23*'Static Annual Spanish'!B38*'Static Annual Spanish'!G38</f>
        <v>0</v>
      </c>
      <c r="I38" s="42">
        <f>Static!$D$7*'Static Annual Spanish'!B38</f>
        <v>0</v>
      </c>
      <c r="J38" s="39">
        <f>ROUND('Static Volume'!B40*0.01*0.25,0)</f>
        <v>0</v>
      </c>
      <c r="K38" s="38">
        <f>Static!$D$23*'Static Annual Spanish'!J38*'Static Annual Spanish'!B38</f>
        <v>0</v>
      </c>
      <c r="L38" s="42">
        <f>Static!$E$7*'Static Annual Spanish'!B38</f>
        <v>0</v>
      </c>
      <c r="M38" s="39">
        <f>ROUND('Static Volume'!B40*0.01*0.25,0)</f>
        <v>0</v>
      </c>
      <c r="N38" s="38">
        <f>Static!$E$23*'Static Annual Spanish'!M38*'Static Annual Spanish'!B38</f>
        <v>0</v>
      </c>
      <c r="O38" s="118">
        <f t="shared" si="0"/>
        <v>0</v>
      </c>
      <c r="P38" s="5" t="s">
        <v>251</v>
      </c>
      <c r="Q38" s="5" t="s">
        <v>268</v>
      </c>
      <c r="R38" s="49" t="s">
        <v>275</v>
      </c>
      <c r="S38" s="70">
        <f>SUM(O33:O38)</f>
        <v>0</v>
      </c>
    </row>
    <row r="39" spans="1:19" x14ac:dyDescent="0.25">
      <c r="A39" s="7" t="s">
        <v>76</v>
      </c>
      <c r="B39" s="57">
        <v>1</v>
      </c>
      <c r="C39" s="36">
        <f>Static!$B$7*B39</f>
        <v>0</v>
      </c>
      <c r="D39" s="39">
        <f>ROUND('Static Volume'!B41*0.97*0.25,0)</f>
        <v>3</v>
      </c>
      <c r="E39" s="38">
        <f>Static!$B$23*'Static Annual Spanish'!B39*D39</f>
        <v>0</v>
      </c>
      <c r="F39" s="42">
        <f>Static!$C$7*'Static Annual Spanish'!B39</f>
        <v>0</v>
      </c>
      <c r="G39" s="39">
        <f>ROUND('Static Volume'!B41*0.01*0.25,0)</f>
        <v>0</v>
      </c>
      <c r="H39" s="38">
        <f>Static!$C$23*'Static Annual Spanish'!B39*'Static Annual Spanish'!G39</f>
        <v>0</v>
      </c>
      <c r="I39" s="42">
        <f>Static!$D$7*'Static Annual Spanish'!B39</f>
        <v>0</v>
      </c>
      <c r="J39" s="39">
        <f>ROUND('Static Volume'!B41*0.01*0.25,0)</f>
        <v>0</v>
      </c>
      <c r="K39" s="38">
        <f>Static!$D$23*'Static Annual Spanish'!J39*'Static Annual Spanish'!B39</f>
        <v>0</v>
      </c>
      <c r="L39" s="42">
        <f>Static!$E$7*'Static Annual Spanish'!B39</f>
        <v>0</v>
      </c>
      <c r="M39" s="39">
        <f>ROUND('Static Volume'!B41*0.01*0.25,0)</f>
        <v>0</v>
      </c>
      <c r="N39" s="38">
        <f>Static!$E$23*'Static Annual Spanish'!M39*'Static Annual Spanish'!B39</f>
        <v>0</v>
      </c>
      <c r="O39" s="118">
        <f t="shared" si="0"/>
        <v>0</v>
      </c>
      <c r="P39" s="5" t="s">
        <v>251</v>
      </c>
      <c r="Q39" s="5" t="s">
        <v>272</v>
      </c>
      <c r="R39" s="49" t="s">
        <v>276</v>
      </c>
      <c r="S39" s="70">
        <f>O39</f>
        <v>0</v>
      </c>
    </row>
    <row r="40" spans="1:19" x14ac:dyDescent="0.25">
      <c r="A40" s="7" t="s">
        <v>77</v>
      </c>
      <c r="B40" s="57">
        <v>49</v>
      </c>
      <c r="C40" s="36">
        <f>Static!$B$7*B40</f>
        <v>0</v>
      </c>
      <c r="D40" s="39">
        <f>ROUND('Static Volume'!B42*0.97*0.25,0)</f>
        <v>3</v>
      </c>
      <c r="E40" s="38">
        <f>Static!$B$23*'Static Annual Spanish'!B40*D40</f>
        <v>0</v>
      </c>
      <c r="F40" s="42">
        <f>Static!$C$7*'Static Annual Spanish'!B40</f>
        <v>0</v>
      </c>
      <c r="G40" s="39">
        <f>ROUND('Static Volume'!B42*0.01*0.25,0)</f>
        <v>0</v>
      </c>
      <c r="H40" s="38">
        <f>Static!$C$23*'Static Annual Spanish'!B40*'Static Annual Spanish'!G40</f>
        <v>0</v>
      </c>
      <c r="I40" s="42">
        <f>Static!$D$7*'Static Annual Spanish'!B40</f>
        <v>0</v>
      </c>
      <c r="J40" s="39">
        <f>ROUND('Static Volume'!B42*0.01*0.25,0)</f>
        <v>0</v>
      </c>
      <c r="K40" s="38">
        <f>Static!$D$23*'Static Annual Spanish'!J40*'Static Annual Spanish'!B40</f>
        <v>0</v>
      </c>
      <c r="L40" s="42">
        <f>Static!$E$7*'Static Annual Spanish'!B40</f>
        <v>0</v>
      </c>
      <c r="M40" s="39">
        <f>ROUND('Static Volume'!B42*0.01*0.25,0)</f>
        <v>0</v>
      </c>
      <c r="N40" s="38">
        <f>Static!$E$23*'Static Annual Spanish'!M40*'Static Annual Spanish'!B40</f>
        <v>0</v>
      </c>
      <c r="O40" s="118">
        <f t="shared" si="0"/>
        <v>0</v>
      </c>
      <c r="P40" s="5" t="s">
        <v>251</v>
      </c>
      <c r="Q40" s="5" t="s">
        <v>273</v>
      </c>
      <c r="R40" s="49" t="s">
        <v>277</v>
      </c>
      <c r="S40" s="70">
        <f>O40</f>
        <v>0</v>
      </c>
    </row>
    <row r="41" spans="1:19" x14ac:dyDescent="0.25">
      <c r="A41" s="7" t="s">
        <v>78</v>
      </c>
      <c r="B41" s="57">
        <v>8</v>
      </c>
      <c r="C41" s="36">
        <f>Static!$B$7*B41</f>
        <v>0</v>
      </c>
      <c r="D41" s="39">
        <f>ROUND('Static Volume'!B43*0.97*0.25,0)</f>
        <v>3</v>
      </c>
      <c r="E41" s="38">
        <f>Static!$B$23*'Static Annual Spanish'!B41*D41</f>
        <v>0</v>
      </c>
      <c r="F41" s="42">
        <f>Static!$C$7*'Static Annual Spanish'!B41</f>
        <v>0</v>
      </c>
      <c r="G41" s="39">
        <f>ROUND('Static Volume'!B43*0.01*0.25,0)</f>
        <v>0</v>
      </c>
      <c r="H41" s="38">
        <f>Static!$C$23*'Static Annual Spanish'!B41*'Static Annual Spanish'!G41</f>
        <v>0</v>
      </c>
      <c r="I41" s="42">
        <f>Static!$D$7*'Static Annual Spanish'!B41</f>
        <v>0</v>
      </c>
      <c r="J41" s="39">
        <f>ROUND('Static Volume'!B43*0.01*0.25,0)</f>
        <v>0</v>
      </c>
      <c r="K41" s="38">
        <f>Static!$D$23*'Static Annual Spanish'!J41*'Static Annual Spanish'!B41</f>
        <v>0</v>
      </c>
      <c r="L41" s="42">
        <f>Static!$E$7*'Static Annual Spanish'!B41</f>
        <v>0</v>
      </c>
      <c r="M41" s="39">
        <f>ROUND('Static Volume'!B43*0.01*0.25,0)</f>
        <v>0</v>
      </c>
      <c r="N41" s="38">
        <f>Static!$E$23*'Static Annual Spanish'!M41*'Static Annual Spanish'!B41</f>
        <v>0</v>
      </c>
      <c r="O41" s="118">
        <f t="shared" si="0"/>
        <v>0</v>
      </c>
      <c r="P41" s="5" t="s">
        <v>251</v>
      </c>
      <c r="Q41" s="5" t="s">
        <v>274</v>
      </c>
    </row>
    <row r="42" spans="1:19" ht="30" x14ac:dyDescent="0.25">
      <c r="A42" s="7" t="s">
        <v>79</v>
      </c>
      <c r="B42" s="57">
        <v>4</v>
      </c>
      <c r="C42" s="36">
        <f>Static!$B$7*B42</f>
        <v>0</v>
      </c>
      <c r="D42" s="39">
        <f>ROUND('Static Volume'!B44*0.97*0.25,0)</f>
        <v>3</v>
      </c>
      <c r="E42" s="38">
        <f>Static!$B$23*'Static Annual Spanish'!B42*D42</f>
        <v>0</v>
      </c>
      <c r="F42" s="42">
        <f>Static!$C$7*'Static Annual Spanish'!B42</f>
        <v>0</v>
      </c>
      <c r="G42" s="39">
        <f>ROUND('Static Volume'!B44*0.01*0.25,0)</f>
        <v>0</v>
      </c>
      <c r="H42" s="38">
        <f>Static!$C$23*'Static Annual Spanish'!B42*'Static Annual Spanish'!G42</f>
        <v>0</v>
      </c>
      <c r="I42" s="42">
        <f>Static!$D$7*'Static Annual Spanish'!B42</f>
        <v>0</v>
      </c>
      <c r="J42" s="39">
        <f>ROUND('Static Volume'!B44*0.01*0.25,0)</f>
        <v>0</v>
      </c>
      <c r="K42" s="38">
        <f>Static!$D$23*'Static Annual Spanish'!J42*'Static Annual Spanish'!B42</f>
        <v>0</v>
      </c>
      <c r="L42" s="42">
        <f>Static!$E$7*'Static Annual Spanish'!B42</f>
        <v>0</v>
      </c>
      <c r="M42" s="39">
        <f>ROUND('Static Volume'!B44*0.01*0.25,0)</f>
        <v>0</v>
      </c>
      <c r="N42" s="38">
        <f>Static!$E$23*'Static Annual Spanish'!M42*'Static Annual Spanish'!B42</f>
        <v>0</v>
      </c>
      <c r="O42" s="118">
        <f t="shared" si="0"/>
        <v>0</v>
      </c>
      <c r="P42" s="5" t="s">
        <v>251</v>
      </c>
      <c r="Q42" s="5" t="s">
        <v>274</v>
      </c>
    </row>
    <row r="43" spans="1:19" ht="30" x14ac:dyDescent="0.25">
      <c r="A43" s="7" t="s">
        <v>80</v>
      </c>
      <c r="B43" s="57">
        <v>1</v>
      </c>
      <c r="C43" s="36">
        <f>Static!$B$7*B43</f>
        <v>0</v>
      </c>
      <c r="D43" s="39">
        <f>ROUND('Static Volume'!B45*0.97*0.25,0)</f>
        <v>3</v>
      </c>
      <c r="E43" s="38">
        <f>Static!$B$23*'Static Annual Spanish'!B43*D43</f>
        <v>0</v>
      </c>
      <c r="F43" s="42">
        <f>Static!$C$7*'Static Annual Spanish'!B43</f>
        <v>0</v>
      </c>
      <c r="G43" s="39">
        <f>ROUND('Static Volume'!B45*0.01*0.25,0)</f>
        <v>0</v>
      </c>
      <c r="H43" s="38">
        <f>Static!$C$23*'Static Annual Spanish'!B43*'Static Annual Spanish'!G43</f>
        <v>0</v>
      </c>
      <c r="I43" s="42">
        <f>Static!$D$7*'Static Annual Spanish'!B43</f>
        <v>0</v>
      </c>
      <c r="J43" s="39">
        <f>ROUND('Static Volume'!B45*0.01*0.25,0)</f>
        <v>0</v>
      </c>
      <c r="K43" s="38">
        <f>Static!$D$23*'Static Annual Spanish'!J43*'Static Annual Spanish'!B43</f>
        <v>0</v>
      </c>
      <c r="L43" s="42">
        <f>Static!$E$7*'Static Annual Spanish'!B43</f>
        <v>0</v>
      </c>
      <c r="M43" s="39">
        <f>ROUND('Static Volume'!B45*0.01*0.25,0)</f>
        <v>0</v>
      </c>
      <c r="N43" s="38">
        <f>Static!$E$23*'Static Annual Spanish'!M43*'Static Annual Spanish'!B43</f>
        <v>0</v>
      </c>
      <c r="O43" s="118">
        <f t="shared" si="0"/>
        <v>0</v>
      </c>
      <c r="P43" s="5" t="s">
        <v>251</v>
      </c>
      <c r="Q43" s="5" t="s">
        <v>274</v>
      </c>
    </row>
    <row r="44" spans="1:19" x14ac:dyDescent="0.25">
      <c r="A44" s="7" t="s">
        <v>81</v>
      </c>
      <c r="B44" s="57">
        <v>1</v>
      </c>
      <c r="C44" s="36">
        <f>Static!$B$7*B44</f>
        <v>0</v>
      </c>
      <c r="D44" s="39">
        <f>ROUND('Static Volume'!B46*0.97*0.25,0)</f>
        <v>3</v>
      </c>
      <c r="E44" s="38">
        <f>Static!$B$23*'Static Annual Spanish'!B44*D44</f>
        <v>0</v>
      </c>
      <c r="F44" s="42">
        <f>Static!$C$7*'Static Annual Spanish'!B44</f>
        <v>0</v>
      </c>
      <c r="G44" s="39">
        <f>ROUND('Static Volume'!B46*0.01*0.25,0)</f>
        <v>0</v>
      </c>
      <c r="H44" s="38">
        <f>Static!$C$23*'Static Annual Spanish'!B44*'Static Annual Spanish'!G44</f>
        <v>0</v>
      </c>
      <c r="I44" s="42">
        <f>Static!$D$7*'Static Annual Spanish'!B44</f>
        <v>0</v>
      </c>
      <c r="J44" s="39">
        <f>ROUND('Static Volume'!B46*0.01*0.25,0)</f>
        <v>0</v>
      </c>
      <c r="K44" s="38">
        <f>Static!$D$23*'Static Annual Spanish'!J44*'Static Annual Spanish'!B44</f>
        <v>0</v>
      </c>
      <c r="L44" s="42">
        <f>Static!$E$7*'Static Annual Spanish'!B44</f>
        <v>0</v>
      </c>
      <c r="M44" s="39">
        <f>ROUND('Static Volume'!B46*0.01*0.25,0)</f>
        <v>0</v>
      </c>
      <c r="N44" s="38">
        <f>Static!$E$23*'Static Annual Spanish'!M44*'Static Annual Spanish'!B44</f>
        <v>0</v>
      </c>
      <c r="O44" s="118">
        <f t="shared" si="0"/>
        <v>0</v>
      </c>
      <c r="P44" s="5" t="s">
        <v>251</v>
      </c>
      <c r="Q44" s="5" t="s">
        <v>274</v>
      </c>
    </row>
    <row r="45" spans="1:19" x14ac:dyDescent="0.25">
      <c r="A45" s="7" t="s">
        <v>82</v>
      </c>
      <c r="B45" s="57">
        <v>3</v>
      </c>
      <c r="C45" s="36">
        <f>Static!$B$7*B45</f>
        <v>0</v>
      </c>
      <c r="D45" s="39">
        <f>ROUND('Static Volume'!B47*0.97*0.25,0)</f>
        <v>13</v>
      </c>
      <c r="E45" s="38">
        <f>Static!$B$23*'Static Annual Spanish'!B45*D45</f>
        <v>0</v>
      </c>
      <c r="F45" s="42">
        <f>Static!$C$7*'Static Annual Spanish'!B45</f>
        <v>0</v>
      </c>
      <c r="G45" s="39">
        <f>ROUND('Static Volume'!B47*0.01*0.25,0)</f>
        <v>0</v>
      </c>
      <c r="H45" s="38">
        <f>Static!$C$23*'Static Annual Spanish'!B45*'Static Annual Spanish'!G45</f>
        <v>0</v>
      </c>
      <c r="I45" s="42">
        <f>Static!$D$7*'Static Annual Spanish'!B45</f>
        <v>0</v>
      </c>
      <c r="J45" s="39">
        <f>ROUND('Static Volume'!B47*0.01*0.25,0)</f>
        <v>0</v>
      </c>
      <c r="K45" s="38">
        <f>Static!$D$23*'Static Annual Spanish'!J45*'Static Annual Spanish'!B45</f>
        <v>0</v>
      </c>
      <c r="L45" s="42">
        <f>Static!$E$7*'Static Annual Spanish'!B45</f>
        <v>0</v>
      </c>
      <c r="M45" s="39">
        <f>ROUND('Static Volume'!B47*0.01*0.25,0)</f>
        <v>0</v>
      </c>
      <c r="N45" s="38">
        <f>Static!$E$23*'Static Annual Spanish'!M45*'Static Annual Spanish'!B45</f>
        <v>0</v>
      </c>
      <c r="O45" s="118">
        <f t="shared" si="0"/>
        <v>0</v>
      </c>
      <c r="P45" s="5" t="s">
        <v>251</v>
      </c>
      <c r="Q45" s="5" t="s">
        <v>274</v>
      </c>
    </row>
    <row r="46" spans="1:19" ht="30.75" thickBot="1" x14ac:dyDescent="0.3">
      <c r="A46" s="32" t="s">
        <v>83</v>
      </c>
      <c r="B46" s="61">
        <v>2</v>
      </c>
      <c r="C46" s="40">
        <f>Static!$B$7*B46</f>
        <v>0</v>
      </c>
      <c r="D46" s="54">
        <f>ROUND('Static Volume'!B48*0.97*0.25,0)</f>
        <v>11</v>
      </c>
      <c r="E46" s="41">
        <f>Static!$B$23*'Static Annual Spanish'!B46*D46</f>
        <v>0</v>
      </c>
      <c r="F46" s="44">
        <f>Static!$C$7*'Static Annual Spanish'!B46</f>
        <v>0</v>
      </c>
      <c r="G46" s="54">
        <f>ROUND('Static Volume'!B48*0.01*0.25,0)</f>
        <v>0</v>
      </c>
      <c r="H46" s="41">
        <f>Static!$C$23*'Static Annual Spanish'!B46*'Static Annual Spanish'!G46</f>
        <v>0</v>
      </c>
      <c r="I46" s="44">
        <f>Static!$D$7*'Static Annual Spanish'!B46</f>
        <v>0</v>
      </c>
      <c r="J46" s="54">
        <f>ROUND('Static Volume'!B48*0.01*0.25,0)</f>
        <v>0</v>
      </c>
      <c r="K46" s="41">
        <f>Static!$D$23*'Static Annual Spanish'!J46*'Static Annual Spanish'!B46</f>
        <v>0</v>
      </c>
      <c r="L46" s="44">
        <f>Static!$E$7*'Static Annual Spanish'!B46</f>
        <v>0</v>
      </c>
      <c r="M46" s="54">
        <f>ROUND('Static Volume'!B48*0.01*0.25,0)</f>
        <v>0</v>
      </c>
      <c r="N46" s="41">
        <f>Static!$E$23*'Static Annual Spanish'!M46*'Static Annual Spanish'!B46</f>
        <v>0</v>
      </c>
      <c r="O46" s="119">
        <f t="shared" si="0"/>
        <v>0</v>
      </c>
      <c r="P46" s="5" t="s">
        <v>251</v>
      </c>
      <c r="Q46" s="5" t="s">
        <v>274</v>
      </c>
      <c r="R46" s="49" t="s">
        <v>271</v>
      </c>
      <c r="S46" s="70">
        <f>SUM(O41:O46)</f>
        <v>0</v>
      </c>
    </row>
    <row r="47" spans="1:19" x14ac:dyDescent="0.25">
      <c r="A47" s="4" t="s">
        <v>143</v>
      </c>
      <c r="C47" s="16"/>
      <c r="D47" s="5">
        <f>SUM(D3:D46)</f>
        <v>1938</v>
      </c>
      <c r="G47" s="5">
        <f>SUM(G3:G46)</f>
        <v>20</v>
      </c>
      <c r="H47" s="17"/>
      <c r="J47" s="5">
        <f>SUM(J3:J46)</f>
        <v>20</v>
      </c>
      <c r="K47" s="17"/>
      <c r="M47" s="5">
        <f>SUM(M3:M46)</f>
        <v>20</v>
      </c>
    </row>
    <row r="48" spans="1:19" x14ac:dyDescent="0.25">
      <c r="A48" s="10" t="s">
        <v>84</v>
      </c>
      <c r="C48" s="16">
        <f>SUM(C3:C46)</f>
        <v>0</v>
      </c>
      <c r="D48" s="16"/>
      <c r="E48" s="16">
        <f>SUM(E3:E46)</f>
        <v>0</v>
      </c>
      <c r="F48" s="16">
        <f>SUM(F3:F46)</f>
        <v>0</v>
      </c>
      <c r="G48" s="16"/>
      <c r="H48" s="16">
        <f>SUM(H3:H46)</f>
        <v>0</v>
      </c>
      <c r="I48" s="16">
        <f>SUM(I3:I46)</f>
        <v>0</v>
      </c>
      <c r="J48" s="16"/>
      <c r="K48" s="16">
        <f>SUM(K3:K46)</f>
        <v>0</v>
      </c>
      <c r="L48" s="16">
        <f>SUM(L3:L46)</f>
        <v>0</v>
      </c>
      <c r="M48" s="16"/>
      <c r="N48" s="16">
        <f>SUM(N3:N46)</f>
        <v>0</v>
      </c>
      <c r="O48" s="16"/>
    </row>
    <row r="49" spans="1:11" x14ac:dyDescent="0.25">
      <c r="A49" s="10" t="s">
        <v>85</v>
      </c>
      <c r="C49" s="16">
        <f>SUM(C48,E48,F48,H48,I48,K48,L48,N48)</f>
        <v>0</v>
      </c>
      <c r="H49" s="17"/>
      <c r="K49" s="17"/>
    </row>
    <row r="50" spans="1:11" x14ac:dyDescent="0.25">
      <c r="C50" s="16"/>
      <c r="H50" s="17"/>
      <c r="K50" s="17"/>
    </row>
    <row r="51" spans="1:11" x14ac:dyDescent="0.25">
      <c r="H51" s="17"/>
      <c r="K51" s="17"/>
    </row>
    <row r="52" spans="1:11" x14ac:dyDescent="0.25">
      <c r="K52" s="17"/>
    </row>
  </sheetData>
  <sheetProtection algorithmName="SHA-512" hashValue="pPn6g9GHWX/rhaE5FgqqSC4h0wBd1FVQFNqduBxn9xCeDvXxhp5OKnMf7dpGVMW0q94Mgt9UZudhRBhEtCkAQw==" saltValue="wqWwsSKQTQnvAWgJ6gfA3g==" spinCount="100000" sheet="1" objects="1" scenarios="1" selectLockedCells="1" selectUnlockedCells="1"/>
  <pageMargins left="0.7" right="0.7" top="0.75" bottom="0.75" header="0.3" footer="0.3"/>
  <pageSetup paperSize="5" scale="57" fitToWidth="0" orientation="landscape" r:id="rId1"/>
  <headerFooter>
    <oddHeader>&amp;LBidder's Name ___________________________&amp;CATTACHMENT B - Bid Form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7"/>
  <sheetViews>
    <sheetView view="pageLayout" zoomScale="70" zoomScaleNormal="100" zoomScalePageLayoutView="70" workbookViewId="0">
      <selection activeCell="H116" sqref="H116"/>
    </sheetView>
  </sheetViews>
  <sheetFormatPr defaultRowHeight="15" x14ac:dyDescent="0.25"/>
  <cols>
    <col min="1" max="1" width="47.140625" customWidth="1"/>
    <col min="2" max="2" width="16.85546875" style="51" customWidth="1"/>
    <col min="3" max="3" width="22.7109375" style="5" customWidth="1"/>
    <col min="4" max="4" width="21" style="20" customWidth="1"/>
    <col min="5" max="5" width="21.28515625" style="5" customWidth="1"/>
    <col min="6" max="6" width="23.140625" customWidth="1"/>
    <col min="7" max="7" width="22.5703125" style="5" customWidth="1"/>
    <col min="8" max="8" width="24.7109375" customWidth="1"/>
    <col min="9" max="9" width="22.7109375" style="5" customWidth="1"/>
    <col min="10" max="10" width="24.140625" customWidth="1"/>
    <col min="11" max="11" width="20.28515625" style="69" customWidth="1"/>
    <col min="12" max="12" width="15.7109375" hidden="1" customWidth="1"/>
    <col min="13" max="13" width="19" style="5" hidden="1" customWidth="1"/>
    <col min="14" max="14" width="23.140625" style="5" hidden="1" customWidth="1"/>
    <col min="15" max="15" width="16" hidden="1" customWidth="1"/>
    <col min="16" max="16" width="15.28515625" hidden="1" customWidth="1"/>
    <col min="17" max="17" width="0" hidden="1" customWidth="1"/>
  </cols>
  <sheetData>
    <row r="1" spans="1:14" ht="30.75" thickBot="1" x14ac:dyDescent="0.3">
      <c r="A1" s="26" t="s">
        <v>86</v>
      </c>
      <c r="B1" s="58" t="s">
        <v>27</v>
      </c>
      <c r="C1" s="33" t="s">
        <v>29</v>
      </c>
      <c r="D1" s="67" t="s">
        <v>87</v>
      </c>
      <c r="E1" s="33" t="s">
        <v>32</v>
      </c>
      <c r="F1" s="35" t="s">
        <v>88</v>
      </c>
      <c r="G1" s="33" t="s">
        <v>35</v>
      </c>
      <c r="H1" s="35" t="s">
        <v>89</v>
      </c>
      <c r="I1" s="33" t="s">
        <v>38</v>
      </c>
      <c r="J1" s="35" t="s">
        <v>90</v>
      </c>
      <c r="K1" s="121" t="s">
        <v>286</v>
      </c>
      <c r="L1" s="58" t="s">
        <v>234</v>
      </c>
      <c r="M1" s="58" t="s">
        <v>266</v>
      </c>
      <c r="N1" s="58" t="s">
        <v>279</v>
      </c>
    </row>
    <row r="2" spans="1:14" x14ac:dyDescent="0.25">
      <c r="A2" s="7"/>
      <c r="C2" s="45"/>
      <c r="D2" s="46"/>
      <c r="E2" s="45"/>
      <c r="F2" s="46"/>
      <c r="G2" s="45"/>
      <c r="H2" s="46"/>
      <c r="I2" s="45"/>
      <c r="J2" s="46"/>
      <c r="K2" s="122"/>
    </row>
    <row r="3" spans="1:14" x14ac:dyDescent="0.25">
      <c r="A3" s="7" t="s">
        <v>91</v>
      </c>
      <c r="B3" s="51">
        <v>1</v>
      </c>
      <c r="C3" s="45">
        <f>ROUND('Dynamic Volume'!B5*0.9*0.75,0)</f>
        <v>8</v>
      </c>
      <c r="D3" s="46">
        <f>Dynamic!$B$6*'Dynamic Annual English'!C3*'Dynamic Annual English'!B3</f>
        <v>0</v>
      </c>
      <c r="E3" s="45">
        <f>ROUND('Dynamic Volume'!B5*0.08*0.75,0)</f>
        <v>1</v>
      </c>
      <c r="F3" s="46">
        <f>Dynamic!$C$6*'Dynamic Annual English'!E3*'Dynamic Annual English'!B3</f>
        <v>0</v>
      </c>
      <c r="G3" s="45">
        <f>ROUND('Dynamic Volume'!B5*0.01*0.75,0)</f>
        <v>0</v>
      </c>
      <c r="H3" s="46">
        <f>Dynamic!$D$6*'Dynamic Annual English'!G3*'Dynamic Annual English'!B3</f>
        <v>0</v>
      </c>
      <c r="I3" s="45">
        <f>ROUND('Dynamic Volume'!B5*0.01*0.75,0)</f>
        <v>0</v>
      </c>
      <c r="J3" s="46">
        <f>Dynamic!$E$6*'Dynamic Annual English'!I3*'Dynamic Annual English'!B3</f>
        <v>0</v>
      </c>
      <c r="K3" s="123">
        <f>SUM(J3,H3,F3,D3)</f>
        <v>0</v>
      </c>
      <c r="L3">
        <f>SUM(I3,E3,C3)</f>
        <v>9</v>
      </c>
      <c r="M3" s="5" t="s">
        <v>265</v>
      </c>
      <c r="N3" s="5" t="s">
        <v>268</v>
      </c>
    </row>
    <row r="4" spans="1:14" x14ac:dyDescent="0.25">
      <c r="A4" s="7" t="s">
        <v>92</v>
      </c>
      <c r="B4" s="51">
        <v>1</v>
      </c>
      <c r="C4" s="45">
        <f>ROUND('Dynamic Volume'!B6*0.9*0.75,0)</f>
        <v>8</v>
      </c>
      <c r="D4" s="46">
        <f>Dynamic!$B$6*'Dynamic Annual English'!C4*'Dynamic Annual English'!B4</f>
        <v>0</v>
      </c>
      <c r="E4" s="45">
        <f>ROUND('Dynamic Volume'!B6*0.08*0.75,0)</f>
        <v>1</v>
      </c>
      <c r="F4" s="46">
        <f>Dynamic!$C$6*'Dynamic Annual English'!E4*'Dynamic Annual English'!B4</f>
        <v>0</v>
      </c>
      <c r="G4" s="45">
        <f>ROUND('Dynamic Volume'!B6*0.01*0.75,0)</f>
        <v>0</v>
      </c>
      <c r="H4" s="46">
        <f>Dynamic!$D$6*'Dynamic Annual English'!G4*'Dynamic Annual English'!B4</f>
        <v>0</v>
      </c>
      <c r="I4" s="45">
        <f>ROUND('Dynamic Volume'!B6*0.01*0.75,0)</f>
        <v>0</v>
      </c>
      <c r="J4" s="46">
        <f>Dynamic!$E$6*'Dynamic Annual English'!I4*'Dynamic Annual English'!B4</f>
        <v>0</v>
      </c>
      <c r="K4" s="123">
        <f t="shared" ref="K4:K67" si="0">SUM(J4,H4,F4,D4)</f>
        <v>0</v>
      </c>
      <c r="L4" s="49">
        <f t="shared" ref="L4:L67" si="1">SUM(I4,E4,C4)</f>
        <v>9</v>
      </c>
      <c r="M4" s="5" t="s">
        <v>265</v>
      </c>
      <c r="N4" s="5" t="s">
        <v>268</v>
      </c>
    </row>
    <row r="5" spans="1:14" x14ac:dyDescent="0.25">
      <c r="A5" s="7" t="s">
        <v>93</v>
      </c>
      <c r="B5" s="51">
        <v>1</v>
      </c>
      <c r="C5" s="45">
        <f>ROUND('Dynamic Volume'!B7*0.9*0.75,0)</f>
        <v>8</v>
      </c>
      <c r="D5" s="46">
        <f>Dynamic!$B$6*'Dynamic Annual English'!C5*'Dynamic Annual English'!B5</f>
        <v>0</v>
      </c>
      <c r="E5" s="45">
        <f>ROUND('Dynamic Volume'!B7*0.08*0.75,0)</f>
        <v>1</v>
      </c>
      <c r="F5" s="46">
        <f>Dynamic!$C$6*'Dynamic Annual English'!E5*'Dynamic Annual English'!B5</f>
        <v>0</v>
      </c>
      <c r="G5" s="45">
        <f>ROUND('Dynamic Volume'!B7*0.01*0.75,0)</f>
        <v>0</v>
      </c>
      <c r="H5" s="46">
        <f>Dynamic!$D$6*'Dynamic Annual English'!G5*'Dynamic Annual English'!B5</f>
        <v>0</v>
      </c>
      <c r="I5" s="45">
        <f>ROUND('Dynamic Volume'!B7*0.01*0.75,0)</f>
        <v>0</v>
      </c>
      <c r="J5" s="46">
        <f>Dynamic!$E$6*'Dynamic Annual English'!I5*'Dynamic Annual English'!B5</f>
        <v>0</v>
      </c>
      <c r="K5" s="123">
        <f t="shared" si="0"/>
        <v>0</v>
      </c>
      <c r="L5" s="49">
        <f t="shared" si="1"/>
        <v>9</v>
      </c>
      <c r="M5" s="5" t="s">
        <v>265</v>
      </c>
      <c r="N5" s="5" t="s">
        <v>268</v>
      </c>
    </row>
    <row r="6" spans="1:14" x14ac:dyDescent="0.25">
      <c r="A6" s="7" t="s">
        <v>94</v>
      </c>
      <c r="B6" s="51">
        <v>2</v>
      </c>
      <c r="C6" s="45">
        <f>ROUND('Dynamic Volume'!B8*0.9*0.75,0)</f>
        <v>8</v>
      </c>
      <c r="D6" s="46">
        <f>Dynamic!$B$6*'Dynamic Annual English'!C6*'Dynamic Annual English'!B6</f>
        <v>0</v>
      </c>
      <c r="E6" s="45">
        <f>ROUND('Dynamic Volume'!B8*0.08*0.75,0)</f>
        <v>1</v>
      </c>
      <c r="F6" s="46">
        <f>Dynamic!$C$6*'Dynamic Annual English'!E6*'Dynamic Annual English'!B6</f>
        <v>0</v>
      </c>
      <c r="G6" s="45">
        <f>ROUND('Dynamic Volume'!B8*0.01*0.75,0)</f>
        <v>0</v>
      </c>
      <c r="H6" s="46">
        <f>Dynamic!$D$6*'Dynamic Annual English'!G6*'Dynamic Annual English'!B6</f>
        <v>0</v>
      </c>
      <c r="I6" s="45">
        <f>ROUND('Dynamic Volume'!B8*0.01*0.75,0)</f>
        <v>0</v>
      </c>
      <c r="J6" s="46">
        <f>Dynamic!$E$6*'Dynamic Annual English'!I6*'Dynamic Annual English'!B6</f>
        <v>0</v>
      </c>
      <c r="K6" s="123">
        <f t="shared" si="0"/>
        <v>0</v>
      </c>
      <c r="L6" s="49">
        <f t="shared" si="1"/>
        <v>9</v>
      </c>
      <c r="M6" s="5" t="s">
        <v>265</v>
      </c>
      <c r="N6" s="5" t="s">
        <v>268</v>
      </c>
    </row>
    <row r="7" spans="1:14" x14ac:dyDescent="0.25">
      <c r="A7" s="7" t="s">
        <v>95</v>
      </c>
      <c r="B7" s="51">
        <v>3</v>
      </c>
      <c r="C7" s="45">
        <f>ROUND('Dynamic Volume'!B9*0.9*0.75,0)</f>
        <v>8</v>
      </c>
      <c r="D7" s="46">
        <f>Dynamic!$B$6*'Dynamic Annual English'!C7*'Dynamic Annual English'!B7</f>
        <v>0</v>
      </c>
      <c r="E7" s="45">
        <f>ROUND('Dynamic Volume'!B9*0.08*0.75,0)</f>
        <v>1</v>
      </c>
      <c r="F7" s="46">
        <f>Dynamic!$C$6*'Dynamic Annual English'!E7*'Dynamic Annual English'!B7</f>
        <v>0</v>
      </c>
      <c r="G7" s="45">
        <f>ROUND('Dynamic Volume'!B9*0.01*0.75,0)</f>
        <v>0</v>
      </c>
      <c r="H7" s="46">
        <f>Dynamic!$D$6*'Dynamic Annual English'!G7*'Dynamic Annual English'!B7</f>
        <v>0</v>
      </c>
      <c r="I7" s="45">
        <f>ROUND('Dynamic Volume'!B9*0.01*0.75,0)</f>
        <v>0</v>
      </c>
      <c r="J7" s="46">
        <f>Dynamic!$E$6*'Dynamic Annual English'!I7*'Dynamic Annual English'!B7</f>
        <v>0</v>
      </c>
      <c r="K7" s="123">
        <f t="shared" si="0"/>
        <v>0</v>
      </c>
      <c r="L7" s="49">
        <f t="shared" si="1"/>
        <v>9</v>
      </c>
      <c r="M7" s="5" t="s">
        <v>265</v>
      </c>
      <c r="N7" s="5" t="s">
        <v>268</v>
      </c>
    </row>
    <row r="8" spans="1:14" x14ac:dyDescent="0.25">
      <c r="A8" s="7" t="s">
        <v>96</v>
      </c>
      <c r="B8" s="51">
        <v>2</v>
      </c>
      <c r="C8" s="45">
        <f>ROUND('Dynamic Volume'!B10*0.9*0.75,0)</f>
        <v>8</v>
      </c>
      <c r="D8" s="46">
        <f>Dynamic!$B$6*'Dynamic Annual English'!C8*'Dynamic Annual English'!B8</f>
        <v>0</v>
      </c>
      <c r="E8" s="45">
        <f>ROUND('Dynamic Volume'!B10*0.08*0.75,0)</f>
        <v>1</v>
      </c>
      <c r="F8" s="46">
        <f>Dynamic!$C$6*'Dynamic Annual English'!E8*'Dynamic Annual English'!B8</f>
        <v>0</v>
      </c>
      <c r="G8" s="45">
        <f>ROUND('Dynamic Volume'!B10*0.01*0.75,0)</f>
        <v>0</v>
      </c>
      <c r="H8" s="46">
        <f>Dynamic!$D$6*'Dynamic Annual English'!G8*'Dynamic Annual English'!B8</f>
        <v>0</v>
      </c>
      <c r="I8" s="45">
        <f>ROUND('Dynamic Volume'!B10*0.01*0.75,0)</f>
        <v>0</v>
      </c>
      <c r="J8" s="46">
        <f>Dynamic!$E$6*'Dynamic Annual English'!I8*'Dynamic Annual English'!B8</f>
        <v>0</v>
      </c>
      <c r="K8" s="123">
        <f t="shared" si="0"/>
        <v>0</v>
      </c>
      <c r="L8" s="49">
        <f t="shared" si="1"/>
        <v>9</v>
      </c>
      <c r="M8" s="5" t="s">
        <v>265</v>
      </c>
      <c r="N8" s="5" t="s">
        <v>268</v>
      </c>
    </row>
    <row r="9" spans="1:14" x14ac:dyDescent="0.25">
      <c r="A9" s="7" t="s">
        <v>97</v>
      </c>
      <c r="B9" s="51">
        <v>1</v>
      </c>
      <c r="C9" s="45">
        <f>ROUND('Dynamic Volume'!B11*0.9*0.75,0)</f>
        <v>8</v>
      </c>
      <c r="D9" s="46">
        <f>Dynamic!$B$6*'Dynamic Annual English'!C9*'Dynamic Annual English'!B9</f>
        <v>0</v>
      </c>
      <c r="E9" s="45">
        <f>ROUND('Dynamic Volume'!B11*0.08*0.75,0)</f>
        <v>1</v>
      </c>
      <c r="F9" s="46">
        <f>Dynamic!$C$6*'Dynamic Annual English'!E9*'Dynamic Annual English'!B9</f>
        <v>0</v>
      </c>
      <c r="G9" s="45">
        <f>ROUND('Dynamic Volume'!B11*0.01*0.75,0)</f>
        <v>0</v>
      </c>
      <c r="H9" s="46">
        <f>Dynamic!$D$6*'Dynamic Annual English'!G9*'Dynamic Annual English'!B9</f>
        <v>0</v>
      </c>
      <c r="I9" s="45">
        <f>ROUND('Dynamic Volume'!B11*0.01*0.75,0)</f>
        <v>0</v>
      </c>
      <c r="J9" s="46">
        <f>Dynamic!$E$6*'Dynamic Annual English'!I9*'Dynamic Annual English'!B9</f>
        <v>0</v>
      </c>
      <c r="K9" s="123">
        <f t="shared" si="0"/>
        <v>0</v>
      </c>
      <c r="L9" s="49">
        <f t="shared" si="1"/>
        <v>9</v>
      </c>
      <c r="M9" s="5" t="s">
        <v>265</v>
      </c>
      <c r="N9" s="5" t="s">
        <v>268</v>
      </c>
    </row>
    <row r="10" spans="1:14" x14ac:dyDescent="0.25">
      <c r="A10" s="7" t="s">
        <v>98</v>
      </c>
      <c r="B10" s="51">
        <v>1</v>
      </c>
      <c r="C10" s="45">
        <f>ROUND('Dynamic Volume'!B12*0.9*0.75,0)</f>
        <v>8</v>
      </c>
      <c r="D10" s="46">
        <f>Dynamic!$B$6*'Dynamic Annual English'!C10*'Dynamic Annual English'!B10</f>
        <v>0</v>
      </c>
      <c r="E10" s="45">
        <f>ROUND('Dynamic Volume'!B12*0.08*0.75,0)</f>
        <v>1</v>
      </c>
      <c r="F10" s="46">
        <f>Dynamic!$C$6*'Dynamic Annual English'!E10*'Dynamic Annual English'!B10</f>
        <v>0</v>
      </c>
      <c r="G10" s="45">
        <f>ROUND('Dynamic Volume'!B12*0.01*0.75,0)</f>
        <v>0</v>
      </c>
      <c r="H10" s="46">
        <f>Dynamic!$D$6*'Dynamic Annual English'!G10*'Dynamic Annual English'!B10</f>
        <v>0</v>
      </c>
      <c r="I10" s="45">
        <f>ROUND('Dynamic Volume'!B12*0.01*0.75,0)</f>
        <v>0</v>
      </c>
      <c r="J10" s="46">
        <f>Dynamic!$E$6*'Dynamic Annual English'!I10*'Dynamic Annual English'!B10</f>
        <v>0</v>
      </c>
      <c r="K10" s="123">
        <f t="shared" si="0"/>
        <v>0</v>
      </c>
      <c r="L10" s="49">
        <f t="shared" si="1"/>
        <v>9</v>
      </c>
      <c r="M10" s="5" t="s">
        <v>265</v>
      </c>
      <c r="N10" s="5" t="s">
        <v>268</v>
      </c>
    </row>
    <row r="11" spans="1:14" x14ac:dyDescent="0.25">
      <c r="A11" s="7" t="s">
        <v>99</v>
      </c>
      <c r="B11" s="51">
        <v>1</v>
      </c>
      <c r="C11" s="45">
        <f>ROUND('Dynamic Volume'!B13*0.9*0.75,0)</f>
        <v>8</v>
      </c>
      <c r="D11" s="46">
        <f>Dynamic!$B$6*'Dynamic Annual English'!C11*'Dynamic Annual English'!B11</f>
        <v>0</v>
      </c>
      <c r="E11" s="45">
        <f>ROUND('Dynamic Volume'!B13*0.08*0.75,0)</f>
        <v>1</v>
      </c>
      <c r="F11" s="46">
        <f>Dynamic!$C$6*'Dynamic Annual English'!E11*'Dynamic Annual English'!B11</f>
        <v>0</v>
      </c>
      <c r="G11" s="45">
        <f>ROUND('Dynamic Volume'!B13*0.01*0.75,0)</f>
        <v>0</v>
      </c>
      <c r="H11" s="46">
        <f>Dynamic!$D$6*'Dynamic Annual English'!G11*'Dynamic Annual English'!B11</f>
        <v>0</v>
      </c>
      <c r="I11" s="45">
        <f>ROUND('Dynamic Volume'!B13*0.01*0.75,0)</f>
        <v>0</v>
      </c>
      <c r="J11" s="46">
        <f>Dynamic!$E$6*'Dynamic Annual English'!I11*'Dynamic Annual English'!B11</f>
        <v>0</v>
      </c>
      <c r="K11" s="123">
        <f t="shared" si="0"/>
        <v>0</v>
      </c>
      <c r="L11" s="49">
        <f t="shared" si="1"/>
        <v>9</v>
      </c>
      <c r="M11" s="5" t="s">
        <v>265</v>
      </c>
      <c r="N11" s="5" t="s">
        <v>268</v>
      </c>
    </row>
    <row r="12" spans="1:14" ht="30" x14ac:dyDescent="0.25">
      <c r="A12" s="7" t="s">
        <v>100</v>
      </c>
      <c r="B12" s="51">
        <v>1</v>
      </c>
      <c r="C12" s="45">
        <f>ROUND('Dynamic Volume'!B14*0.9*0.75,0)</f>
        <v>8</v>
      </c>
      <c r="D12" s="46">
        <f>Dynamic!$B$6*'Dynamic Annual English'!C12*'Dynamic Annual English'!B12</f>
        <v>0</v>
      </c>
      <c r="E12" s="45">
        <f>ROUND('Dynamic Volume'!B14*0.08*0.75,0)</f>
        <v>1</v>
      </c>
      <c r="F12" s="46">
        <f>Dynamic!$C$6*'Dynamic Annual English'!E12*'Dynamic Annual English'!B12</f>
        <v>0</v>
      </c>
      <c r="G12" s="45">
        <f>ROUND('Dynamic Volume'!B14*0.01*0.75,0)</f>
        <v>0</v>
      </c>
      <c r="H12" s="46">
        <f>Dynamic!$D$6*'Dynamic Annual English'!G12*'Dynamic Annual English'!B12</f>
        <v>0</v>
      </c>
      <c r="I12" s="45">
        <f>ROUND('Dynamic Volume'!B14*0.01*0.75,0)</f>
        <v>0</v>
      </c>
      <c r="J12" s="46">
        <f>Dynamic!$E$6*'Dynamic Annual English'!I12*'Dynamic Annual English'!B12</f>
        <v>0</v>
      </c>
      <c r="K12" s="123">
        <f t="shared" si="0"/>
        <v>0</v>
      </c>
      <c r="L12" s="49">
        <f t="shared" si="1"/>
        <v>9</v>
      </c>
      <c r="M12" s="5" t="s">
        <v>265</v>
      </c>
      <c r="N12" s="5" t="s">
        <v>268</v>
      </c>
    </row>
    <row r="13" spans="1:14" x14ac:dyDescent="0.25">
      <c r="A13" s="7" t="s">
        <v>101</v>
      </c>
      <c r="B13" s="51">
        <v>1</v>
      </c>
      <c r="C13" s="45">
        <f>ROUND('Dynamic Volume'!B15*0.9*0.75,0)</f>
        <v>8</v>
      </c>
      <c r="D13" s="46">
        <f>Dynamic!$B$6*'Dynamic Annual English'!C13*'Dynamic Annual English'!B13</f>
        <v>0</v>
      </c>
      <c r="E13" s="45">
        <f>ROUND('Dynamic Volume'!B15*0.08*0.75,0)</f>
        <v>1</v>
      </c>
      <c r="F13" s="46">
        <f>Dynamic!$C$6*'Dynamic Annual English'!E13*'Dynamic Annual English'!B13</f>
        <v>0</v>
      </c>
      <c r="G13" s="45">
        <f>ROUND('Dynamic Volume'!B15*0.01*0.75,0)</f>
        <v>0</v>
      </c>
      <c r="H13" s="46">
        <f>Dynamic!$D$6*'Dynamic Annual English'!G13*'Dynamic Annual English'!B13</f>
        <v>0</v>
      </c>
      <c r="I13" s="45">
        <f>ROUND('Dynamic Volume'!B15*0.01*0.75,0)</f>
        <v>0</v>
      </c>
      <c r="J13" s="46">
        <f>Dynamic!$E$6*'Dynamic Annual English'!I13*'Dynamic Annual English'!B13</f>
        <v>0</v>
      </c>
      <c r="K13" s="123">
        <f t="shared" si="0"/>
        <v>0</v>
      </c>
      <c r="L13" s="49">
        <f t="shared" si="1"/>
        <v>9</v>
      </c>
      <c r="M13" s="5" t="s">
        <v>265</v>
      </c>
      <c r="N13" s="5" t="s">
        <v>268</v>
      </c>
    </row>
    <row r="14" spans="1:14" ht="30" x14ac:dyDescent="0.25">
      <c r="A14" s="7" t="s">
        <v>102</v>
      </c>
      <c r="B14" s="51">
        <v>1</v>
      </c>
      <c r="C14" s="45">
        <f>ROUND('Dynamic Volume'!B16*0.9*0.75,0)</f>
        <v>8</v>
      </c>
      <c r="D14" s="46">
        <f>Dynamic!$B$6*'Dynamic Annual English'!C14*'Dynamic Annual English'!B14</f>
        <v>0</v>
      </c>
      <c r="E14" s="45">
        <f>ROUND('Dynamic Volume'!B16*0.08*0.75,0)</f>
        <v>1</v>
      </c>
      <c r="F14" s="46">
        <f>Dynamic!$C$6*'Dynamic Annual English'!E14*'Dynamic Annual English'!B14</f>
        <v>0</v>
      </c>
      <c r="G14" s="45">
        <f>ROUND('Dynamic Volume'!B16*0.01*0.75,0)</f>
        <v>0</v>
      </c>
      <c r="H14" s="46">
        <f>Dynamic!$D$6*'Dynamic Annual English'!G14*'Dynamic Annual English'!B14</f>
        <v>0</v>
      </c>
      <c r="I14" s="45">
        <f>ROUND('Dynamic Volume'!B16*0.01*0.75,0)</f>
        <v>0</v>
      </c>
      <c r="J14" s="46">
        <f>Dynamic!$E$6*'Dynamic Annual English'!I14*'Dynamic Annual English'!B14</f>
        <v>0</v>
      </c>
      <c r="K14" s="123">
        <f t="shared" si="0"/>
        <v>0</v>
      </c>
      <c r="L14" s="49">
        <f t="shared" si="1"/>
        <v>9</v>
      </c>
      <c r="M14" s="5" t="s">
        <v>265</v>
      </c>
      <c r="N14" s="5" t="s">
        <v>268</v>
      </c>
    </row>
    <row r="15" spans="1:14" ht="30" x14ac:dyDescent="0.25">
      <c r="A15" s="7" t="s">
        <v>103</v>
      </c>
      <c r="B15" s="51">
        <v>1</v>
      </c>
      <c r="C15" s="45">
        <f>ROUND('Dynamic Volume'!B17*0.9*0.75,0)</f>
        <v>8</v>
      </c>
      <c r="D15" s="46">
        <f>Dynamic!$B$6*'Dynamic Annual English'!C15*'Dynamic Annual English'!B15</f>
        <v>0</v>
      </c>
      <c r="E15" s="45">
        <f>ROUND('Dynamic Volume'!B17*0.08*0.75,0)</f>
        <v>1</v>
      </c>
      <c r="F15" s="46">
        <f>Dynamic!$C$6*'Dynamic Annual English'!E15*'Dynamic Annual English'!B15</f>
        <v>0</v>
      </c>
      <c r="G15" s="45">
        <f>ROUND('Dynamic Volume'!B17*0.01*0.75,0)</f>
        <v>0</v>
      </c>
      <c r="H15" s="46">
        <f>Dynamic!$D$6*'Dynamic Annual English'!G15*'Dynamic Annual English'!B15</f>
        <v>0</v>
      </c>
      <c r="I15" s="45">
        <f>ROUND('Dynamic Volume'!B17*0.01*0.75,0)</f>
        <v>0</v>
      </c>
      <c r="J15" s="46">
        <f>Dynamic!$E$6*'Dynamic Annual English'!I15*'Dynamic Annual English'!B15</f>
        <v>0</v>
      </c>
      <c r="K15" s="123">
        <f t="shared" si="0"/>
        <v>0</v>
      </c>
      <c r="L15" s="49">
        <f t="shared" si="1"/>
        <v>9</v>
      </c>
      <c r="M15" s="5" t="s">
        <v>265</v>
      </c>
      <c r="N15" s="5" t="s">
        <v>268</v>
      </c>
    </row>
    <row r="16" spans="1:14" ht="30" x14ac:dyDescent="0.25">
      <c r="A16" s="7" t="s">
        <v>104</v>
      </c>
      <c r="B16" s="51">
        <v>1</v>
      </c>
      <c r="C16" s="45">
        <f>ROUND('Dynamic Volume'!B18*0.9*0.75,0)</f>
        <v>8</v>
      </c>
      <c r="D16" s="46">
        <f>Dynamic!$B$6*'Dynamic Annual English'!C16*'Dynamic Annual English'!B16</f>
        <v>0</v>
      </c>
      <c r="E16" s="45">
        <f>ROUND('Dynamic Volume'!B18*0.08*0.75,0)</f>
        <v>1</v>
      </c>
      <c r="F16" s="46">
        <f>Dynamic!$C$6*'Dynamic Annual English'!E16*'Dynamic Annual English'!B16</f>
        <v>0</v>
      </c>
      <c r="G16" s="45">
        <f>ROUND('Dynamic Volume'!B18*0.01*0.75,0)</f>
        <v>0</v>
      </c>
      <c r="H16" s="46">
        <f>Dynamic!$D$6*'Dynamic Annual English'!G16*'Dynamic Annual English'!B16</f>
        <v>0</v>
      </c>
      <c r="I16" s="45">
        <f>ROUND('Dynamic Volume'!B18*0.01*0.75,0)</f>
        <v>0</v>
      </c>
      <c r="J16" s="46">
        <f>Dynamic!$E$6*'Dynamic Annual English'!I16*'Dynamic Annual English'!B16</f>
        <v>0</v>
      </c>
      <c r="K16" s="123">
        <f t="shared" si="0"/>
        <v>0</v>
      </c>
      <c r="L16" s="49">
        <f t="shared" si="1"/>
        <v>9</v>
      </c>
      <c r="M16" s="5" t="s">
        <v>265</v>
      </c>
      <c r="N16" s="5" t="s">
        <v>268</v>
      </c>
    </row>
    <row r="17" spans="1:16" x14ac:dyDescent="0.25">
      <c r="A17" s="7" t="s">
        <v>105</v>
      </c>
      <c r="B17" s="51">
        <v>1</v>
      </c>
      <c r="C17" s="45">
        <f>ROUND('Dynamic Volume'!B19*0.9*0.75,0)</f>
        <v>8</v>
      </c>
      <c r="D17" s="46">
        <f>Dynamic!$B$6*'Dynamic Annual English'!C17*'Dynamic Annual English'!B17</f>
        <v>0</v>
      </c>
      <c r="E17" s="45">
        <f>ROUND('Dynamic Volume'!B19*0.08*0.75,0)</f>
        <v>1</v>
      </c>
      <c r="F17" s="46">
        <f>Dynamic!$C$6*'Dynamic Annual English'!E17*'Dynamic Annual English'!B17</f>
        <v>0</v>
      </c>
      <c r="G17" s="45">
        <f>ROUND('Dynamic Volume'!B19*0.01*0.75,0)</f>
        <v>0</v>
      </c>
      <c r="H17" s="46">
        <f>Dynamic!$D$6*'Dynamic Annual English'!G17*'Dynamic Annual English'!B17</f>
        <v>0</v>
      </c>
      <c r="I17" s="45">
        <f>ROUND('Dynamic Volume'!B19*0.01*0.75,0)</f>
        <v>0</v>
      </c>
      <c r="J17" s="46">
        <f>Dynamic!$E$6*'Dynamic Annual English'!I17*'Dynamic Annual English'!B17</f>
        <v>0</v>
      </c>
      <c r="K17" s="123">
        <f t="shared" si="0"/>
        <v>0</v>
      </c>
      <c r="L17" s="49">
        <f t="shared" si="1"/>
        <v>9</v>
      </c>
      <c r="M17" s="5" t="s">
        <v>265</v>
      </c>
      <c r="N17" s="5" t="s">
        <v>268</v>
      </c>
    </row>
    <row r="18" spans="1:16" ht="30" x14ac:dyDescent="0.25">
      <c r="A18" s="7" t="s">
        <v>106</v>
      </c>
      <c r="B18" s="51">
        <v>1</v>
      </c>
      <c r="C18" s="45">
        <f>ROUND('Dynamic Volume'!B20*0.9*0.75,0)</f>
        <v>8</v>
      </c>
      <c r="D18" s="46">
        <f>Dynamic!$B$6*'Dynamic Annual English'!C18*'Dynamic Annual English'!B18</f>
        <v>0</v>
      </c>
      <c r="E18" s="45">
        <f>ROUND('Dynamic Volume'!B20*0.08*0.75,0)</f>
        <v>1</v>
      </c>
      <c r="F18" s="46">
        <f>Dynamic!$C$6*'Dynamic Annual English'!E18*'Dynamic Annual English'!B18</f>
        <v>0</v>
      </c>
      <c r="G18" s="45">
        <f>ROUND('Dynamic Volume'!B20*0.01*0.75,0)</f>
        <v>0</v>
      </c>
      <c r="H18" s="46">
        <f>Dynamic!$D$6*'Dynamic Annual English'!G18*'Dynamic Annual English'!B18</f>
        <v>0</v>
      </c>
      <c r="I18" s="45">
        <f>ROUND('Dynamic Volume'!B20*0.01*0.75,0)</f>
        <v>0</v>
      </c>
      <c r="J18" s="46">
        <f>Dynamic!$E$6*'Dynamic Annual English'!I18*'Dynamic Annual English'!B18</f>
        <v>0</v>
      </c>
      <c r="K18" s="123">
        <f t="shared" si="0"/>
        <v>0</v>
      </c>
      <c r="L18" s="49">
        <f t="shared" si="1"/>
        <v>9</v>
      </c>
      <c r="M18" s="5" t="s">
        <v>265</v>
      </c>
      <c r="N18" s="5" t="s">
        <v>268</v>
      </c>
    </row>
    <row r="19" spans="1:16" x14ac:dyDescent="0.25">
      <c r="A19" s="7" t="s">
        <v>107</v>
      </c>
      <c r="B19" s="51">
        <v>1</v>
      </c>
      <c r="C19" s="45">
        <f>ROUND('Dynamic Volume'!B21*0.9*0.75,0)</f>
        <v>8</v>
      </c>
      <c r="D19" s="46">
        <f>Dynamic!$B$6*'Dynamic Annual English'!C19*'Dynamic Annual English'!B19</f>
        <v>0</v>
      </c>
      <c r="E19" s="45">
        <f>ROUND('Dynamic Volume'!B21*0.08*0.75,0)</f>
        <v>1</v>
      </c>
      <c r="F19" s="46">
        <f>Dynamic!$C$6*'Dynamic Annual English'!E19*'Dynamic Annual English'!B19</f>
        <v>0</v>
      </c>
      <c r="G19" s="45">
        <f>ROUND('Dynamic Volume'!B21*0.01*0.75,0)</f>
        <v>0</v>
      </c>
      <c r="H19" s="46">
        <f>Dynamic!$D$6*'Dynamic Annual English'!G19*'Dynamic Annual English'!B19</f>
        <v>0</v>
      </c>
      <c r="I19" s="45">
        <f>ROUND('Dynamic Volume'!B21*0.01*0.75,0)</f>
        <v>0</v>
      </c>
      <c r="J19" s="46">
        <f>Dynamic!$E$6*'Dynamic Annual English'!I19*'Dynamic Annual English'!B19</f>
        <v>0</v>
      </c>
      <c r="K19" s="123">
        <f t="shared" si="0"/>
        <v>0</v>
      </c>
      <c r="L19" s="49">
        <f t="shared" si="1"/>
        <v>9</v>
      </c>
      <c r="M19" s="5" t="s">
        <v>265</v>
      </c>
      <c r="N19" s="5" t="s">
        <v>268</v>
      </c>
    </row>
    <row r="20" spans="1:16" x14ac:dyDescent="0.25">
      <c r="A20" s="7" t="s">
        <v>108</v>
      </c>
      <c r="B20" s="51">
        <v>1</v>
      </c>
      <c r="C20" s="45">
        <f>ROUND('Dynamic Volume'!B22*0.9*0.75,0)</f>
        <v>8</v>
      </c>
      <c r="D20" s="46">
        <f>Dynamic!$B$6*'Dynamic Annual English'!C20*'Dynamic Annual English'!B20</f>
        <v>0</v>
      </c>
      <c r="E20" s="45">
        <f>ROUND('Dynamic Volume'!B22*0.08*0.75,0)</f>
        <v>1</v>
      </c>
      <c r="F20" s="46">
        <f>Dynamic!$C$6*'Dynamic Annual English'!E20*'Dynamic Annual English'!B20</f>
        <v>0</v>
      </c>
      <c r="G20" s="45">
        <f>ROUND('Dynamic Volume'!B22*0.01*0.75,0)</f>
        <v>0</v>
      </c>
      <c r="H20" s="46">
        <f>Dynamic!$D$6*'Dynamic Annual English'!G20*'Dynamic Annual English'!B20</f>
        <v>0</v>
      </c>
      <c r="I20" s="45">
        <f>ROUND('Dynamic Volume'!B22*0.01*0.75,0)</f>
        <v>0</v>
      </c>
      <c r="J20" s="46">
        <f>Dynamic!$E$6*'Dynamic Annual English'!I20*'Dynamic Annual English'!B20</f>
        <v>0</v>
      </c>
      <c r="K20" s="123">
        <f t="shared" si="0"/>
        <v>0</v>
      </c>
      <c r="L20" s="49">
        <f t="shared" si="1"/>
        <v>9</v>
      </c>
      <c r="M20" s="5" t="s">
        <v>265</v>
      </c>
      <c r="N20" s="5" t="s">
        <v>268</v>
      </c>
    </row>
    <row r="21" spans="1:16" x14ac:dyDescent="0.25">
      <c r="A21" s="7" t="s">
        <v>109</v>
      </c>
      <c r="B21" s="51">
        <v>1</v>
      </c>
      <c r="C21" s="45">
        <f>ROUND('Dynamic Volume'!B23*0.9*0.75,0)</f>
        <v>8</v>
      </c>
      <c r="D21" s="46">
        <f>Dynamic!$B$6*'Dynamic Annual English'!C21*'Dynamic Annual English'!B21</f>
        <v>0</v>
      </c>
      <c r="E21" s="45">
        <f>ROUND('Dynamic Volume'!B23*0.08*0.75,0)</f>
        <v>1</v>
      </c>
      <c r="F21" s="46">
        <f>Dynamic!$C$6*'Dynamic Annual English'!E21*'Dynamic Annual English'!B21</f>
        <v>0</v>
      </c>
      <c r="G21" s="45">
        <f>ROUND('Dynamic Volume'!B23*0.01*0.75,0)</f>
        <v>0</v>
      </c>
      <c r="H21" s="46">
        <f>Dynamic!$D$6*'Dynamic Annual English'!G21*'Dynamic Annual English'!B21</f>
        <v>0</v>
      </c>
      <c r="I21" s="45">
        <f>ROUND('Dynamic Volume'!B23*0.01*0.75,0)</f>
        <v>0</v>
      </c>
      <c r="J21" s="46">
        <f>Dynamic!$E$6*'Dynamic Annual English'!I21*'Dynamic Annual English'!B21</f>
        <v>0</v>
      </c>
      <c r="K21" s="123">
        <f t="shared" si="0"/>
        <v>0</v>
      </c>
      <c r="L21" s="49">
        <f t="shared" si="1"/>
        <v>9</v>
      </c>
      <c r="M21" s="5" t="s">
        <v>265</v>
      </c>
      <c r="N21" s="5" t="s">
        <v>268</v>
      </c>
    </row>
    <row r="22" spans="1:16" ht="30" x14ac:dyDescent="0.25">
      <c r="A22" s="7" t="s">
        <v>110</v>
      </c>
      <c r="B22" s="51">
        <v>1</v>
      </c>
      <c r="C22" s="45">
        <f>ROUND('Dynamic Volume'!B24*0.9*0.75,0)</f>
        <v>8</v>
      </c>
      <c r="D22" s="46">
        <f>Dynamic!$B$6*'Dynamic Annual English'!C22*'Dynamic Annual English'!B22</f>
        <v>0</v>
      </c>
      <c r="E22" s="45">
        <f>ROUND('Dynamic Volume'!B24*0.08*0.75,0)</f>
        <v>1</v>
      </c>
      <c r="F22" s="46">
        <f>Dynamic!$C$6*'Dynamic Annual English'!E22*'Dynamic Annual English'!B22</f>
        <v>0</v>
      </c>
      <c r="G22" s="45">
        <f>ROUND('Dynamic Volume'!B24*0.01*0.75,0)</f>
        <v>0</v>
      </c>
      <c r="H22" s="46">
        <f>Dynamic!$D$6*'Dynamic Annual English'!G22*'Dynamic Annual English'!B22</f>
        <v>0</v>
      </c>
      <c r="I22" s="45">
        <f>ROUND('Dynamic Volume'!B24*0.01*0.75,0)</f>
        <v>0</v>
      </c>
      <c r="J22" s="46">
        <f>Dynamic!$E$6*'Dynamic Annual English'!I22*'Dynamic Annual English'!B22</f>
        <v>0</v>
      </c>
      <c r="K22" s="123">
        <f t="shared" si="0"/>
        <v>0</v>
      </c>
      <c r="L22" s="49">
        <f t="shared" si="1"/>
        <v>9</v>
      </c>
      <c r="M22" s="5" t="s">
        <v>265</v>
      </c>
      <c r="N22" s="5" t="s">
        <v>268</v>
      </c>
    </row>
    <row r="23" spans="1:16" x14ac:dyDescent="0.25">
      <c r="A23" s="7" t="s">
        <v>111</v>
      </c>
      <c r="B23" s="51">
        <v>1</v>
      </c>
      <c r="C23" s="45">
        <f>ROUND('Dynamic Volume'!B25*0.9*0.75,0)</f>
        <v>8</v>
      </c>
      <c r="D23" s="46">
        <f>Dynamic!$B$6*'Dynamic Annual English'!C23*'Dynamic Annual English'!B23</f>
        <v>0</v>
      </c>
      <c r="E23" s="45">
        <f>ROUND('Dynamic Volume'!B25*0.08*0.75,0)</f>
        <v>1</v>
      </c>
      <c r="F23" s="46">
        <f>Dynamic!$C$6*'Dynamic Annual English'!E23*'Dynamic Annual English'!B23</f>
        <v>0</v>
      </c>
      <c r="G23" s="45">
        <f>ROUND('Dynamic Volume'!B25*0.01*0.75,0)</f>
        <v>0</v>
      </c>
      <c r="H23" s="46">
        <f>Dynamic!$D$6*'Dynamic Annual English'!G23*'Dynamic Annual English'!B23</f>
        <v>0</v>
      </c>
      <c r="I23" s="45">
        <f>ROUND('Dynamic Volume'!B25*0.01*0.75,0)</f>
        <v>0</v>
      </c>
      <c r="J23" s="46">
        <f>Dynamic!$E$6*'Dynamic Annual English'!I23*'Dynamic Annual English'!B23</f>
        <v>0</v>
      </c>
      <c r="K23" s="123">
        <f t="shared" si="0"/>
        <v>0</v>
      </c>
      <c r="L23" s="49">
        <f t="shared" si="1"/>
        <v>9</v>
      </c>
      <c r="M23" s="5" t="s">
        <v>265</v>
      </c>
      <c r="N23" s="5" t="s">
        <v>268</v>
      </c>
    </row>
    <row r="24" spans="1:16" ht="30" x14ac:dyDescent="0.25">
      <c r="A24" s="7" t="s">
        <v>112</v>
      </c>
      <c r="B24" s="51">
        <v>1</v>
      </c>
      <c r="C24" s="45">
        <f>ROUND('Dynamic Volume'!B26*0.9*0.75,0)</f>
        <v>8</v>
      </c>
      <c r="D24" s="46">
        <f>Dynamic!$B$6*'Dynamic Annual English'!C24*'Dynamic Annual English'!B24</f>
        <v>0</v>
      </c>
      <c r="E24" s="45">
        <f>ROUND('Dynamic Volume'!B26*0.08*0.75,0)</f>
        <v>1</v>
      </c>
      <c r="F24" s="46">
        <f>Dynamic!$C$6*'Dynamic Annual English'!E24*'Dynamic Annual English'!B24</f>
        <v>0</v>
      </c>
      <c r="G24" s="45">
        <f>ROUND('Dynamic Volume'!B26*0.01*0.75,0)</f>
        <v>0</v>
      </c>
      <c r="H24" s="46">
        <f>Dynamic!$D$6*'Dynamic Annual English'!G24*'Dynamic Annual English'!B24</f>
        <v>0</v>
      </c>
      <c r="I24" s="45">
        <f>ROUND('Dynamic Volume'!B26*0.01*0.75,0)</f>
        <v>0</v>
      </c>
      <c r="J24" s="46">
        <f>Dynamic!$E$6*'Dynamic Annual English'!I24*'Dynamic Annual English'!B24</f>
        <v>0</v>
      </c>
      <c r="K24" s="123">
        <f t="shared" si="0"/>
        <v>0</v>
      </c>
      <c r="L24" s="49">
        <f t="shared" si="1"/>
        <v>9</v>
      </c>
      <c r="M24" s="5" t="s">
        <v>265</v>
      </c>
      <c r="N24" s="5" t="s">
        <v>268</v>
      </c>
    </row>
    <row r="25" spans="1:16" x14ac:dyDescent="0.25">
      <c r="A25" s="7" t="s">
        <v>75</v>
      </c>
      <c r="B25" s="51">
        <v>1</v>
      </c>
      <c r="C25" s="45">
        <f>ROUND('Dynamic Volume'!B27*0.9*0.75,0)</f>
        <v>8</v>
      </c>
      <c r="D25" s="46">
        <f>Dynamic!$B$6*'Dynamic Annual English'!C25*'Dynamic Annual English'!B25</f>
        <v>0</v>
      </c>
      <c r="E25" s="45">
        <f>ROUND('Dynamic Volume'!B27*0.08*0.75,0)</f>
        <v>1</v>
      </c>
      <c r="F25" s="46">
        <f>Dynamic!$C$6*'Dynamic Annual English'!E25*'Dynamic Annual English'!B25</f>
        <v>0</v>
      </c>
      <c r="G25" s="45">
        <f>ROUND('Dynamic Volume'!B27*0.01*0.75,0)</f>
        <v>0</v>
      </c>
      <c r="H25" s="46">
        <f>Dynamic!$D$6*'Dynamic Annual English'!G25*'Dynamic Annual English'!B25</f>
        <v>0</v>
      </c>
      <c r="I25" s="45">
        <f>ROUND('Dynamic Volume'!B27*0.01*0.75,0)</f>
        <v>0</v>
      </c>
      <c r="J25" s="46">
        <f>Dynamic!$E$6*'Dynamic Annual English'!I25*'Dynamic Annual English'!B25</f>
        <v>0</v>
      </c>
      <c r="K25" s="123">
        <f t="shared" si="0"/>
        <v>0</v>
      </c>
      <c r="L25" s="49">
        <f t="shared" si="1"/>
        <v>9</v>
      </c>
      <c r="M25" s="5" t="s">
        <v>265</v>
      </c>
      <c r="N25" s="5" t="s">
        <v>268</v>
      </c>
    </row>
    <row r="26" spans="1:16" x14ac:dyDescent="0.25">
      <c r="A26" s="7" t="s">
        <v>113</v>
      </c>
      <c r="B26" s="51">
        <v>5</v>
      </c>
      <c r="C26" s="45">
        <f>ROUND('Dynamic Volume'!B28*0.9*0.75,0)</f>
        <v>8</v>
      </c>
      <c r="D26" s="46">
        <f>Dynamic!$B$6*'Dynamic Annual English'!C26*'Dynamic Annual English'!B26</f>
        <v>0</v>
      </c>
      <c r="E26" s="45">
        <f>ROUND('Dynamic Volume'!B28*0.08*0.75,0)</f>
        <v>1</v>
      </c>
      <c r="F26" s="46">
        <f>Dynamic!$C$6*'Dynamic Annual English'!E26*'Dynamic Annual English'!B26</f>
        <v>0</v>
      </c>
      <c r="G26" s="45">
        <f>ROUND('Dynamic Volume'!B28*0.01*0.75,0)</f>
        <v>0</v>
      </c>
      <c r="H26" s="46">
        <f>Dynamic!$D$6*'Dynamic Annual English'!G26*'Dynamic Annual English'!B26</f>
        <v>0</v>
      </c>
      <c r="I26" s="45">
        <f>ROUND('Dynamic Volume'!B28*0.01*0.75,0)</f>
        <v>0</v>
      </c>
      <c r="J26" s="46">
        <f>Dynamic!$E$6*'Dynamic Annual English'!I26*'Dynamic Annual English'!B26</f>
        <v>0</v>
      </c>
      <c r="K26" s="123">
        <f t="shared" si="0"/>
        <v>0</v>
      </c>
      <c r="L26" s="49">
        <f t="shared" si="1"/>
        <v>9</v>
      </c>
      <c r="M26" s="5" t="s">
        <v>265</v>
      </c>
      <c r="N26" s="5" t="s">
        <v>268</v>
      </c>
    </row>
    <row r="27" spans="1:16" x14ac:dyDescent="0.25">
      <c r="A27" s="7" t="s">
        <v>114</v>
      </c>
      <c r="B27" s="51">
        <v>1</v>
      </c>
      <c r="C27" s="45">
        <f>ROUND('Dynamic Volume'!B29*0.9*0.75,0)</f>
        <v>8</v>
      </c>
      <c r="D27" s="46">
        <f>Dynamic!$B$6*'Dynamic Annual English'!C27*'Dynamic Annual English'!B27</f>
        <v>0</v>
      </c>
      <c r="E27" s="45">
        <f>ROUND('Dynamic Volume'!B29*0.08*0.75,0)</f>
        <v>1</v>
      </c>
      <c r="F27" s="46">
        <f>Dynamic!$C$6*'Dynamic Annual English'!E27*'Dynamic Annual English'!B27</f>
        <v>0</v>
      </c>
      <c r="G27" s="45">
        <f>ROUND('Dynamic Volume'!B29*0.01*0.75,0)</f>
        <v>0</v>
      </c>
      <c r="H27" s="46">
        <f>Dynamic!$D$6*'Dynamic Annual English'!G27*'Dynamic Annual English'!B27</f>
        <v>0</v>
      </c>
      <c r="I27" s="45">
        <f>ROUND('Dynamic Volume'!B29*0.01*0.75,0)</f>
        <v>0</v>
      </c>
      <c r="J27" s="46">
        <f>Dynamic!$E$6*'Dynamic Annual English'!I27*'Dynamic Annual English'!B27</f>
        <v>0</v>
      </c>
      <c r="K27" s="123">
        <f t="shared" si="0"/>
        <v>0</v>
      </c>
      <c r="L27" s="49">
        <f t="shared" si="1"/>
        <v>9</v>
      </c>
      <c r="M27" s="5" t="s">
        <v>265</v>
      </c>
      <c r="N27" s="5" t="s">
        <v>268</v>
      </c>
    </row>
    <row r="28" spans="1:16" ht="30" x14ac:dyDescent="0.25">
      <c r="A28" s="7" t="s">
        <v>115</v>
      </c>
      <c r="B28" s="51">
        <v>2</v>
      </c>
      <c r="C28" s="45">
        <f>ROUND('Dynamic Volume'!B30*0.9*0.75,0)</f>
        <v>8</v>
      </c>
      <c r="D28" s="46">
        <f>Dynamic!$B$6*'Dynamic Annual English'!C28*'Dynamic Annual English'!B28</f>
        <v>0</v>
      </c>
      <c r="E28" s="45">
        <f>ROUND('Dynamic Volume'!B30*0.08*0.75,0)</f>
        <v>1</v>
      </c>
      <c r="F28" s="46">
        <f>Dynamic!$C$6*'Dynamic Annual English'!E28*'Dynamic Annual English'!B28</f>
        <v>0</v>
      </c>
      <c r="G28" s="45">
        <f>ROUND('Dynamic Volume'!B30*0.01*0.75,0)</f>
        <v>0</v>
      </c>
      <c r="H28" s="46">
        <f>Dynamic!$D$6*'Dynamic Annual English'!G28*'Dynamic Annual English'!B28</f>
        <v>0</v>
      </c>
      <c r="I28" s="45">
        <f>ROUND('Dynamic Volume'!B30*0.01*0.75,0)</f>
        <v>0</v>
      </c>
      <c r="J28" s="46">
        <f>Dynamic!$E$6*'Dynamic Annual English'!I28*'Dynamic Annual English'!B28</f>
        <v>0</v>
      </c>
      <c r="K28" s="123">
        <f t="shared" si="0"/>
        <v>0</v>
      </c>
      <c r="L28" s="49">
        <f t="shared" si="1"/>
        <v>9</v>
      </c>
      <c r="M28" s="5" t="s">
        <v>265</v>
      </c>
      <c r="N28" s="5" t="s">
        <v>268</v>
      </c>
    </row>
    <row r="29" spans="1:16" x14ac:dyDescent="0.25">
      <c r="A29" s="7" t="s">
        <v>116</v>
      </c>
      <c r="B29" s="51">
        <v>2</v>
      </c>
      <c r="C29" s="45">
        <f>ROUND('Dynamic Volume'!B31*0.9*0.75,0)</f>
        <v>8</v>
      </c>
      <c r="D29" s="46">
        <f>Dynamic!$B$6*'Dynamic Annual English'!C29*'Dynamic Annual English'!B29</f>
        <v>0</v>
      </c>
      <c r="E29" s="45">
        <f>ROUND('Dynamic Volume'!B31*0.08*0.75,0)</f>
        <v>1</v>
      </c>
      <c r="F29" s="46">
        <f>Dynamic!$C$6*'Dynamic Annual English'!E29*'Dynamic Annual English'!B29</f>
        <v>0</v>
      </c>
      <c r="G29" s="45">
        <f>ROUND('Dynamic Volume'!B31*0.01*0.75,0)</f>
        <v>0</v>
      </c>
      <c r="H29" s="46">
        <f>Dynamic!$D$6*'Dynamic Annual English'!G29*'Dynamic Annual English'!B29</f>
        <v>0</v>
      </c>
      <c r="I29" s="45">
        <f>ROUND('Dynamic Volume'!B31*0.01*0.75,0)</f>
        <v>0</v>
      </c>
      <c r="J29" s="46">
        <f>Dynamic!$E$6*'Dynamic Annual English'!I29*'Dynamic Annual English'!B29</f>
        <v>0</v>
      </c>
      <c r="K29" s="123">
        <f t="shared" si="0"/>
        <v>0</v>
      </c>
      <c r="L29" s="49">
        <f t="shared" si="1"/>
        <v>9</v>
      </c>
      <c r="M29" s="5" t="s">
        <v>265</v>
      </c>
      <c r="N29" s="5" t="s">
        <v>269</v>
      </c>
    </row>
    <row r="30" spans="1:16" x14ac:dyDescent="0.25">
      <c r="A30" s="7" t="s">
        <v>117</v>
      </c>
      <c r="B30" s="51">
        <v>1</v>
      </c>
      <c r="C30" s="45">
        <f>ROUND('Dynamic Volume'!B32*0.9*0.75,0)</f>
        <v>8</v>
      </c>
      <c r="D30" s="46">
        <f>Dynamic!$B$6*'Dynamic Annual English'!C30*'Dynamic Annual English'!B30</f>
        <v>0</v>
      </c>
      <c r="E30" s="45">
        <f>ROUND('Dynamic Volume'!B32*0.08*0.75,0)</f>
        <v>1</v>
      </c>
      <c r="F30" s="46">
        <f>Dynamic!$C$6*'Dynamic Annual English'!E30*'Dynamic Annual English'!B30</f>
        <v>0</v>
      </c>
      <c r="G30" s="45">
        <f>ROUND('Dynamic Volume'!B32*0.01*0.75,0)</f>
        <v>0</v>
      </c>
      <c r="H30" s="46">
        <f>Dynamic!$D$6*'Dynamic Annual English'!G30*'Dynamic Annual English'!B30</f>
        <v>0</v>
      </c>
      <c r="I30" s="45">
        <f>ROUND('Dynamic Volume'!B32*0.01*0.75,0)</f>
        <v>0</v>
      </c>
      <c r="J30" s="46">
        <f>Dynamic!$E$6*'Dynamic Annual English'!I30*'Dynamic Annual English'!B30</f>
        <v>0</v>
      </c>
      <c r="K30" s="123">
        <f t="shared" si="0"/>
        <v>0</v>
      </c>
      <c r="L30" s="49">
        <f t="shared" si="1"/>
        <v>9</v>
      </c>
      <c r="M30" s="5" t="s">
        <v>265</v>
      </c>
      <c r="N30" s="5" t="s">
        <v>269</v>
      </c>
      <c r="O30" t="s">
        <v>271</v>
      </c>
      <c r="P30" s="70">
        <f>SUM(K3:K30)</f>
        <v>0</v>
      </c>
    </row>
    <row r="31" spans="1:16" s="31" customFormat="1" ht="45" x14ac:dyDescent="0.25">
      <c r="A31" s="10" t="s">
        <v>225</v>
      </c>
      <c r="B31" s="51">
        <v>4</v>
      </c>
      <c r="C31" s="63">
        <f>ROUND('Dynamic Volume'!B33*0.9*0.75,0)</f>
        <v>8</v>
      </c>
      <c r="D31" s="46">
        <f>Dynamic!$B$6*'Dynamic Annual English'!C31*'Dynamic Annual English'!B31</f>
        <v>0</v>
      </c>
      <c r="E31" s="63">
        <f>ROUND('Dynamic Volume'!B33*0.08*0.75,0)</f>
        <v>1</v>
      </c>
      <c r="F31" s="64">
        <f>Dynamic!$C$6*'Dynamic Annual English'!E31*'Dynamic Annual English'!B31</f>
        <v>0</v>
      </c>
      <c r="G31" s="63">
        <f>ROUND('Dynamic Volume'!B33*0.01*0.75,0)</f>
        <v>0</v>
      </c>
      <c r="H31" s="64">
        <f>Dynamic!$D$6*'Dynamic Annual English'!G31*'Dynamic Annual English'!B31</f>
        <v>0</v>
      </c>
      <c r="I31" s="63">
        <f>ROUND('Dynamic Volume'!B33*0.01*0.75,0)</f>
        <v>0</v>
      </c>
      <c r="J31" s="64">
        <f>Dynamic!$E$6*'Dynamic Annual English'!I31*'Dynamic Annual English'!B31</f>
        <v>0</v>
      </c>
      <c r="K31" s="123">
        <f t="shared" si="0"/>
        <v>0</v>
      </c>
      <c r="L31" s="49">
        <f t="shared" si="1"/>
        <v>9</v>
      </c>
      <c r="M31" s="51" t="s">
        <v>251</v>
      </c>
      <c r="N31" s="107" t="s">
        <v>273</v>
      </c>
    </row>
    <row r="32" spans="1:16" ht="30" x14ac:dyDescent="0.25">
      <c r="A32" s="24" t="s">
        <v>120</v>
      </c>
      <c r="B32" s="51">
        <v>7</v>
      </c>
      <c r="C32" s="45">
        <f>ROUND('Dynamic Volume'!B34*0.9*0.75,0)</f>
        <v>74</v>
      </c>
      <c r="D32" s="46">
        <f>Dynamic!$B$6*'Dynamic Annual English'!C32*'Dynamic Annual English'!B32</f>
        <v>0</v>
      </c>
      <c r="E32" s="45">
        <f>ROUND('Dynamic Volume'!B34*0.08*0.75,0)</f>
        <v>7</v>
      </c>
      <c r="F32" s="46">
        <f>Dynamic!$C$6*'Dynamic Annual English'!E32*'Dynamic Annual English'!B32</f>
        <v>0</v>
      </c>
      <c r="G32" s="45">
        <f>ROUND('Dynamic Volume'!B34*0.01*0.75,0)</f>
        <v>1</v>
      </c>
      <c r="H32" s="46">
        <f>Dynamic!$D$6*'Dynamic Annual English'!G32*'Dynamic Annual English'!B32</f>
        <v>0</v>
      </c>
      <c r="I32" s="45">
        <f>ROUND('Dynamic Volume'!B34*0.01*0.75,0)</f>
        <v>1</v>
      </c>
      <c r="J32" s="46">
        <f>Dynamic!$E$6*'Dynamic Annual English'!I32*'Dynamic Annual English'!B32</f>
        <v>0</v>
      </c>
      <c r="K32" s="123">
        <f t="shared" si="0"/>
        <v>0</v>
      </c>
      <c r="L32" s="49">
        <f t="shared" si="1"/>
        <v>82</v>
      </c>
      <c r="M32" s="51" t="s">
        <v>251</v>
      </c>
      <c r="N32" s="108" t="s">
        <v>274</v>
      </c>
    </row>
    <row r="33" spans="1:14" ht="30" x14ac:dyDescent="0.25">
      <c r="A33" s="24" t="s">
        <v>121</v>
      </c>
      <c r="B33" s="51">
        <v>7</v>
      </c>
      <c r="C33" s="45">
        <f>ROUND('Dynamic Volume'!B35*0.9*0.75,0)</f>
        <v>8</v>
      </c>
      <c r="D33" s="46">
        <f>Dynamic!$B$6*'Dynamic Annual English'!C33*'Dynamic Annual English'!B33</f>
        <v>0</v>
      </c>
      <c r="E33" s="45">
        <f>ROUND('Dynamic Volume'!B35*0.08*0.75,0)</f>
        <v>1</v>
      </c>
      <c r="F33" s="46">
        <f>Dynamic!$C$6*'Dynamic Annual English'!E33*'Dynamic Annual English'!B33</f>
        <v>0</v>
      </c>
      <c r="G33" s="45">
        <f>ROUND('Dynamic Volume'!B35*0.01*0.75,0)</f>
        <v>0</v>
      </c>
      <c r="H33" s="46">
        <f>Dynamic!$D$6*'Dynamic Annual English'!G33*'Dynamic Annual English'!B33</f>
        <v>0</v>
      </c>
      <c r="I33" s="45">
        <f>ROUND('Dynamic Volume'!B35*0.01*0.75,0)</f>
        <v>0</v>
      </c>
      <c r="J33" s="46">
        <f>Dynamic!$E$6*'Dynamic Annual English'!I33*'Dynamic Annual English'!B33</f>
        <v>0</v>
      </c>
      <c r="K33" s="123">
        <f t="shared" si="0"/>
        <v>0</v>
      </c>
      <c r="L33" s="49">
        <f t="shared" si="1"/>
        <v>9</v>
      </c>
      <c r="M33" s="51" t="s">
        <v>251</v>
      </c>
      <c r="N33" s="108" t="s">
        <v>274</v>
      </c>
    </row>
    <row r="34" spans="1:14" ht="30" x14ac:dyDescent="0.25">
      <c r="A34" s="24" t="s">
        <v>122</v>
      </c>
      <c r="B34" s="51">
        <v>7</v>
      </c>
      <c r="C34" s="45">
        <f>ROUND('Dynamic Volume'!B36*0.9*0.75,0)</f>
        <v>8</v>
      </c>
      <c r="D34" s="46">
        <f>Dynamic!$B$6*'Dynamic Annual English'!C34*'Dynamic Annual English'!B34</f>
        <v>0</v>
      </c>
      <c r="E34" s="45">
        <f>ROUND('Dynamic Volume'!B36*0.08*0.75,0)</f>
        <v>1</v>
      </c>
      <c r="F34" s="46">
        <f>Dynamic!$C$6*'Dynamic Annual English'!E34*'Dynamic Annual English'!B34</f>
        <v>0</v>
      </c>
      <c r="G34" s="45">
        <f>ROUND('Dynamic Volume'!B36*0.01*0.75,0)</f>
        <v>0</v>
      </c>
      <c r="H34" s="46">
        <f>Dynamic!$D$6*'Dynamic Annual English'!G34*'Dynamic Annual English'!B34</f>
        <v>0</v>
      </c>
      <c r="I34" s="45">
        <f>ROUND('Dynamic Volume'!B36*0.01*0.75,0)</f>
        <v>0</v>
      </c>
      <c r="J34" s="46">
        <f>Dynamic!$E$6*'Dynamic Annual English'!I34*'Dynamic Annual English'!B34</f>
        <v>0</v>
      </c>
      <c r="K34" s="123">
        <f t="shared" si="0"/>
        <v>0</v>
      </c>
      <c r="L34" s="49">
        <f t="shared" si="1"/>
        <v>9</v>
      </c>
      <c r="M34" s="51" t="s">
        <v>251</v>
      </c>
      <c r="N34" s="108" t="s">
        <v>274</v>
      </c>
    </row>
    <row r="35" spans="1:14" x14ac:dyDescent="0.25">
      <c r="A35" s="24" t="s">
        <v>123</v>
      </c>
      <c r="B35" s="51">
        <v>6</v>
      </c>
      <c r="C35" s="45">
        <f>ROUND('Dynamic Volume'!B37*0.9*0.75,0)</f>
        <v>97</v>
      </c>
      <c r="D35" s="46">
        <f>Dynamic!$B$6*'Dynamic Annual English'!C35*'Dynamic Annual English'!B35</f>
        <v>0</v>
      </c>
      <c r="E35" s="45">
        <f>ROUND('Dynamic Volume'!B37*0.08*0.75,0)</f>
        <v>9</v>
      </c>
      <c r="F35" s="46">
        <f>Dynamic!$C$6*'Dynamic Annual English'!E35*'Dynamic Annual English'!B35</f>
        <v>0</v>
      </c>
      <c r="G35" s="45">
        <f>ROUND('Dynamic Volume'!B37*0.01*0.75,0)</f>
        <v>1</v>
      </c>
      <c r="H35" s="46">
        <f>Dynamic!$D$6*'Dynamic Annual English'!G35*'Dynamic Annual English'!B35</f>
        <v>0</v>
      </c>
      <c r="I35" s="45">
        <f>ROUND('Dynamic Volume'!B37*0.01*0.75,0)</f>
        <v>1</v>
      </c>
      <c r="J35" s="46">
        <f>Dynamic!$E$6*'Dynamic Annual English'!I35*'Dynamic Annual English'!B35</f>
        <v>0</v>
      </c>
      <c r="K35" s="123">
        <f t="shared" si="0"/>
        <v>0</v>
      </c>
      <c r="L35" s="49">
        <f t="shared" si="1"/>
        <v>107</v>
      </c>
      <c r="M35" s="51" t="s">
        <v>251</v>
      </c>
      <c r="N35" s="108" t="s">
        <v>274</v>
      </c>
    </row>
    <row r="36" spans="1:14" ht="30" x14ac:dyDescent="0.25">
      <c r="A36" s="24" t="s">
        <v>124</v>
      </c>
      <c r="B36" s="51">
        <v>8</v>
      </c>
      <c r="C36" s="45">
        <f>ROUND('Dynamic Volume'!B38*0.9*0.75,0)</f>
        <v>366</v>
      </c>
      <c r="D36" s="46">
        <f>Dynamic!$B$6*'Dynamic Annual English'!C36*'Dynamic Annual English'!B36</f>
        <v>0</v>
      </c>
      <c r="E36" s="45">
        <f>ROUND('Dynamic Volume'!B38*0.08*0.75,0)</f>
        <v>33</v>
      </c>
      <c r="F36" s="46">
        <f>Dynamic!$C$6*'Dynamic Annual English'!E36*'Dynamic Annual English'!B36</f>
        <v>0</v>
      </c>
      <c r="G36" s="45">
        <f>ROUND('Dynamic Volume'!B38*0.01*0.75,0)</f>
        <v>4</v>
      </c>
      <c r="H36" s="46">
        <f>Dynamic!$D$6*'Dynamic Annual English'!G36*'Dynamic Annual English'!B36</f>
        <v>0</v>
      </c>
      <c r="I36" s="45">
        <f>ROUND('Dynamic Volume'!B38*0.01*0.75,0)</f>
        <v>4</v>
      </c>
      <c r="J36" s="46">
        <f>Dynamic!$E$6*'Dynamic Annual English'!I36*'Dynamic Annual English'!B36</f>
        <v>0</v>
      </c>
      <c r="K36" s="123">
        <f t="shared" si="0"/>
        <v>0</v>
      </c>
      <c r="L36" s="49">
        <f t="shared" si="1"/>
        <v>403</v>
      </c>
      <c r="M36" s="51" t="s">
        <v>251</v>
      </c>
      <c r="N36" s="108" t="s">
        <v>274</v>
      </c>
    </row>
    <row r="37" spans="1:14" ht="30" x14ac:dyDescent="0.25">
      <c r="A37" s="24" t="s">
        <v>125</v>
      </c>
      <c r="B37" s="51">
        <v>11</v>
      </c>
      <c r="C37" s="45">
        <f>ROUND('Dynamic Volume'!B39*0.9*0.75,0)</f>
        <v>768</v>
      </c>
      <c r="D37" s="46">
        <f>Dynamic!$B$6*'Dynamic Annual English'!C37*'Dynamic Annual English'!B37</f>
        <v>0</v>
      </c>
      <c r="E37" s="45">
        <f>ROUND('Dynamic Volume'!B39*0.08*0.75,0)</f>
        <v>68</v>
      </c>
      <c r="F37" s="46">
        <f>Dynamic!$C$6*'Dynamic Annual English'!E37*'Dynamic Annual English'!B37</f>
        <v>0</v>
      </c>
      <c r="G37" s="45">
        <f>ROUND('Dynamic Volume'!B39*0.01*0.75,0)</f>
        <v>9</v>
      </c>
      <c r="H37" s="46">
        <f>Dynamic!$D$6*'Dynamic Annual English'!G37*'Dynamic Annual English'!B37</f>
        <v>0</v>
      </c>
      <c r="I37" s="45">
        <f>ROUND('Dynamic Volume'!B39*0.01*0.75,0)</f>
        <v>9</v>
      </c>
      <c r="J37" s="46">
        <f>Dynamic!$E$6*'Dynamic Annual English'!I37*'Dynamic Annual English'!B37</f>
        <v>0</v>
      </c>
      <c r="K37" s="123">
        <f t="shared" si="0"/>
        <v>0</v>
      </c>
      <c r="L37" s="49">
        <f t="shared" si="1"/>
        <v>845</v>
      </c>
      <c r="M37" s="51" t="s">
        <v>251</v>
      </c>
      <c r="N37" s="108" t="s">
        <v>274</v>
      </c>
    </row>
    <row r="38" spans="1:14" s="49" customFormat="1" ht="30" x14ac:dyDescent="0.25">
      <c r="A38" s="25" t="s">
        <v>150</v>
      </c>
      <c r="B38" s="51">
        <v>5</v>
      </c>
      <c r="C38" s="45">
        <f>ROUND('Dynamic Volume'!B40*0.9*0.75,0)</f>
        <v>8</v>
      </c>
      <c r="D38" s="46">
        <f>Dynamic!$B$6*'Dynamic Annual English'!C38*'Dynamic Annual English'!B38</f>
        <v>0</v>
      </c>
      <c r="E38" s="45">
        <f>ROUND('Dynamic Volume'!B40*0.08*0.75,0)</f>
        <v>1</v>
      </c>
      <c r="F38" s="46">
        <f>Dynamic!$C$6*'Dynamic Annual English'!E38*'Dynamic Annual English'!B38</f>
        <v>0</v>
      </c>
      <c r="G38" s="45">
        <f>ROUND('Dynamic Volume'!B40*0.01*0.75,0)</f>
        <v>0</v>
      </c>
      <c r="H38" s="46">
        <f>Dynamic!$D$6*'Dynamic Annual English'!G38*'Dynamic Annual English'!B38</f>
        <v>0</v>
      </c>
      <c r="I38" s="45">
        <f>ROUND('Dynamic Volume'!B40*0.01*0.75,0)</f>
        <v>0</v>
      </c>
      <c r="J38" s="46">
        <f>Dynamic!$E$6*'Dynamic Annual English'!I38*'Dynamic Annual English'!B38</f>
        <v>0</v>
      </c>
      <c r="K38" s="123">
        <f t="shared" si="0"/>
        <v>0</v>
      </c>
      <c r="L38" s="49">
        <f t="shared" si="1"/>
        <v>9</v>
      </c>
      <c r="M38" s="51" t="s">
        <v>251</v>
      </c>
      <c r="N38" s="108" t="s">
        <v>274</v>
      </c>
    </row>
    <row r="39" spans="1:14" x14ac:dyDescent="0.25">
      <c r="A39" s="24" t="s">
        <v>119</v>
      </c>
      <c r="B39" s="51">
        <v>10</v>
      </c>
      <c r="C39" s="45">
        <f>ROUND('Dynamic Volume'!B41*0.9*0.75,0)</f>
        <v>466</v>
      </c>
      <c r="D39" s="46">
        <f>Dynamic!$B$6*'Dynamic Annual English'!C39*'Dynamic Annual English'!B39</f>
        <v>0</v>
      </c>
      <c r="E39" s="45">
        <f>ROUND('Dynamic Volume'!B41*0.08*0.75,0)</f>
        <v>41</v>
      </c>
      <c r="F39" s="46">
        <f>Dynamic!$C$6*'Dynamic Annual English'!E39*'Dynamic Annual English'!B39</f>
        <v>0</v>
      </c>
      <c r="G39" s="45">
        <f>ROUND('Dynamic Volume'!B41*0.01*0.75,0)</f>
        <v>5</v>
      </c>
      <c r="H39" s="46">
        <f>Dynamic!$D$6*'Dynamic Annual English'!G39*'Dynamic Annual English'!B39</f>
        <v>0</v>
      </c>
      <c r="I39" s="45">
        <f>ROUND('Dynamic Volume'!B41*0.01*0.75,0)</f>
        <v>5</v>
      </c>
      <c r="J39" s="46">
        <f>Dynamic!$E$6*'Dynamic Annual English'!I39*'Dynamic Annual English'!B39</f>
        <v>0</v>
      </c>
      <c r="K39" s="123">
        <f t="shared" si="0"/>
        <v>0</v>
      </c>
      <c r="L39" s="49">
        <f t="shared" si="1"/>
        <v>512</v>
      </c>
      <c r="M39" s="51" t="s">
        <v>251</v>
      </c>
      <c r="N39" s="109" t="s">
        <v>261</v>
      </c>
    </row>
    <row r="40" spans="1:14" x14ac:dyDescent="0.25">
      <c r="A40" s="24" t="s">
        <v>126</v>
      </c>
      <c r="B40" s="51">
        <v>9</v>
      </c>
      <c r="C40" s="45">
        <f>ROUND('Dynamic Volume'!B42*0.9*0.75,0)</f>
        <v>193</v>
      </c>
      <c r="D40" s="46">
        <f>Dynamic!$B$6*'Dynamic Annual English'!C40*'Dynamic Annual English'!B40</f>
        <v>0</v>
      </c>
      <c r="E40" s="45">
        <f>ROUND('Dynamic Volume'!B42*0.08*0.75,0)</f>
        <v>17</v>
      </c>
      <c r="F40" s="46">
        <f>Dynamic!$C$6*'Dynamic Annual English'!E40*'Dynamic Annual English'!B40</f>
        <v>0</v>
      </c>
      <c r="G40" s="45">
        <f>ROUND('Dynamic Volume'!B42*0.01*0.75,0)</f>
        <v>2</v>
      </c>
      <c r="H40" s="46">
        <f>Dynamic!$D$6*'Dynamic Annual English'!G40*'Dynamic Annual English'!B40</f>
        <v>0</v>
      </c>
      <c r="I40" s="45">
        <f>ROUND('Dynamic Volume'!B42*0.01*0.75,0)</f>
        <v>2</v>
      </c>
      <c r="J40" s="46">
        <f>Dynamic!$E$6*'Dynamic Annual English'!I40*'Dynamic Annual English'!B40</f>
        <v>0</v>
      </c>
      <c r="K40" s="123">
        <f t="shared" si="0"/>
        <v>0</v>
      </c>
      <c r="L40" s="49">
        <f t="shared" si="1"/>
        <v>212</v>
      </c>
      <c r="M40" s="51" t="s">
        <v>251</v>
      </c>
      <c r="N40" s="108" t="s">
        <v>274</v>
      </c>
    </row>
    <row r="41" spans="1:14" x14ac:dyDescent="0.25">
      <c r="A41" s="24" t="s">
        <v>127</v>
      </c>
      <c r="B41" s="51">
        <v>21</v>
      </c>
      <c r="C41" s="45">
        <f>ROUND('Dynamic Volume'!B43*0.9*0.75,0)</f>
        <v>3980</v>
      </c>
      <c r="D41" s="46">
        <f>Dynamic!$B$6*'Dynamic Annual English'!C41*'Dynamic Annual English'!B41</f>
        <v>0</v>
      </c>
      <c r="E41" s="45">
        <f>ROUND('Dynamic Volume'!B43*0.08*0.75,0)</f>
        <v>354</v>
      </c>
      <c r="F41" s="46">
        <f>Dynamic!$C$6*'Dynamic Annual English'!E41*'Dynamic Annual English'!B41</f>
        <v>0</v>
      </c>
      <c r="G41" s="45">
        <f>ROUND('Dynamic Volume'!B43*0.01*0.75,0)</f>
        <v>44</v>
      </c>
      <c r="H41" s="46">
        <f>Dynamic!$D$6*'Dynamic Annual English'!G41*'Dynamic Annual English'!B41</f>
        <v>0</v>
      </c>
      <c r="I41" s="45">
        <f>ROUND('Dynamic Volume'!B43*0.01*0.75,0)</f>
        <v>44</v>
      </c>
      <c r="J41" s="46">
        <f>Dynamic!$E$6*'Dynamic Annual English'!I41*'Dynamic Annual English'!B41</f>
        <v>0</v>
      </c>
      <c r="K41" s="123">
        <f t="shared" si="0"/>
        <v>0</v>
      </c>
      <c r="L41" s="49">
        <f t="shared" si="1"/>
        <v>4378</v>
      </c>
      <c r="M41" s="51" t="s">
        <v>251</v>
      </c>
      <c r="N41" s="108" t="s">
        <v>274</v>
      </c>
    </row>
    <row r="42" spans="1:14" x14ac:dyDescent="0.25">
      <c r="A42" s="24" t="s">
        <v>128</v>
      </c>
      <c r="B42" s="51">
        <v>7</v>
      </c>
      <c r="C42" s="45">
        <f>ROUND('Dynamic Volume'!B44*0.9*0.75,0)</f>
        <v>23</v>
      </c>
      <c r="D42" s="46">
        <f>Dynamic!$B$6*'Dynamic Annual English'!C42*'Dynamic Annual English'!B42</f>
        <v>0</v>
      </c>
      <c r="E42" s="45">
        <f>ROUND('Dynamic Volume'!B44*0.08*0.75,0)</f>
        <v>2</v>
      </c>
      <c r="F42" s="46">
        <f>Dynamic!$C$6*'Dynamic Annual English'!E42*'Dynamic Annual English'!B42</f>
        <v>0</v>
      </c>
      <c r="G42" s="45">
        <f>ROUND('Dynamic Volume'!B44*0.01*0.75,0)</f>
        <v>0</v>
      </c>
      <c r="H42" s="46">
        <f>Dynamic!$D$6*'Dynamic Annual English'!G42*'Dynamic Annual English'!B42</f>
        <v>0</v>
      </c>
      <c r="I42" s="45">
        <f>ROUND('Dynamic Volume'!B44*0.01*0.75,0)</f>
        <v>0</v>
      </c>
      <c r="J42" s="46">
        <f>Dynamic!$E$6*'Dynamic Annual English'!I42*'Dynamic Annual English'!B42</f>
        <v>0</v>
      </c>
      <c r="K42" s="123">
        <f t="shared" si="0"/>
        <v>0</v>
      </c>
      <c r="L42" s="49">
        <f t="shared" si="1"/>
        <v>25</v>
      </c>
      <c r="M42" s="51" t="s">
        <v>251</v>
      </c>
      <c r="N42" s="108" t="s">
        <v>274</v>
      </c>
    </row>
    <row r="43" spans="1:14" x14ac:dyDescent="0.25">
      <c r="A43" s="24" t="s">
        <v>129</v>
      </c>
      <c r="B43" s="51">
        <v>12</v>
      </c>
      <c r="C43" s="45">
        <f>ROUND('Dynamic Volume'!B45*0.9*0.75,0)</f>
        <v>3587</v>
      </c>
      <c r="D43" s="46">
        <f>Dynamic!$B$6*'Dynamic Annual English'!C43*'Dynamic Annual English'!B43</f>
        <v>0</v>
      </c>
      <c r="E43" s="45">
        <f>ROUND('Dynamic Volume'!B45*0.08*0.75,0)</f>
        <v>319</v>
      </c>
      <c r="F43" s="46">
        <f>Dynamic!$C$6*'Dynamic Annual English'!E43*'Dynamic Annual English'!B43</f>
        <v>0</v>
      </c>
      <c r="G43" s="45">
        <f>ROUND('Dynamic Volume'!B45*0.01*0.75,0)</f>
        <v>40</v>
      </c>
      <c r="H43" s="46">
        <f>Dynamic!$D$6*'Dynamic Annual English'!G43*'Dynamic Annual English'!B43</f>
        <v>0</v>
      </c>
      <c r="I43" s="45">
        <f>ROUND('Dynamic Volume'!B45*0.01*0.75,0)</f>
        <v>40</v>
      </c>
      <c r="J43" s="46">
        <f>Dynamic!$E$6*'Dynamic Annual English'!I43*'Dynamic Annual English'!B43</f>
        <v>0</v>
      </c>
      <c r="K43" s="123">
        <f t="shared" si="0"/>
        <v>0</v>
      </c>
      <c r="L43" s="49">
        <f t="shared" si="1"/>
        <v>3946</v>
      </c>
      <c r="M43" s="51" t="s">
        <v>251</v>
      </c>
      <c r="N43" s="108" t="s">
        <v>274</v>
      </c>
    </row>
    <row r="44" spans="1:14" s="31" customFormat="1" ht="30" x14ac:dyDescent="0.25">
      <c r="A44" s="10" t="s">
        <v>151</v>
      </c>
      <c r="B44" s="51">
        <v>8</v>
      </c>
      <c r="C44" s="63">
        <f>ROUND('Dynamic Volume'!B46*0.9*0.75,0)</f>
        <v>8</v>
      </c>
      <c r="D44" s="64">
        <f>Dynamic!$B$6*'Dynamic Annual English'!C44*'Dynamic Annual English'!B44</f>
        <v>0</v>
      </c>
      <c r="E44" s="63">
        <f>ROUND('Dynamic Volume'!B46*0.08*0.75,0)</f>
        <v>1</v>
      </c>
      <c r="F44" s="64">
        <f>Dynamic!$C$6*'Dynamic Annual English'!E44*'Dynamic Annual English'!B44</f>
        <v>0</v>
      </c>
      <c r="G44" s="63">
        <f>ROUND('Dynamic Volume'!B46*0.01*0.75,0)</f>
        <v>0</v>
      </c>
      <c r="H44" s="64">
        <f>Dynamic!$D$6*'Dynamic Annual English'!G44*'Dynamic Annual English'!B44</f>
        <v>0</v>
      </c>
      <c r="I44" s="63">
        <f>ROUND('Dynamic Volume'!B46*0.01*0.75,0)</f>
        <v>0</v>
      </c>
      <c r="J44" s="64">
        <f>Dynamic!$E$6*'Dynamic Annual English'!I44*'Dynamic Annual English'!B44</f>
        <v>0</v>
      </c>
      <c r="K44" s="123">
        <f t="shared" si="0"/>
        <v>0</v>
      </c>
      <c r="L44" s="31">
        <f t="shared" si="1"/>
        <v>9</v>
      </c>
      <c r="M44" s="51" t="s">
        <v>251</v>
      </c>
      <c r="N44" s="110" t="s">
        <v>268</v>
      </c>
    </row>
    <row r="45" spans="1:14" x14ac:dyDescent="0.25">
      <c r="A45" s="24" t="s">
        <v>130</v>
      </c>
      <c r="B45" s="51">
        <v>7</v>
      </c>
      <c r="C45" s="45">
        <f>ROUND('Dynamic Volume'!B47*0.9*0.75,0)</f>
        <v>1492</v>
      </c>
      <c r="D45" s="46">
        <f>Dynamic!$B$6*'Dynamic Annual English'!C45*'Dynamic Annual English'!B45</f>
        <v>0</v>
      </c>
      <c r="E45" s="45">
        <f>ROUND('Dynamic Volume'!B47*0.08*0.75,0)</f>
        <v>133</v>
      </c>
      <c r="F45" s="46">
        <f>Dynamic!$C$6*'Dynamic Annual English'!E45*'Dynamic Annual English'!B45</f>
        <v>0</v>
      </c>
      <c r="G45" s="45">
        <f>ROUND('Dynamic Volume'!B47*0.01*0.75,0)</f>
        <v>17</v>
      </c>
      <c r="H45" s="46">
        <f>Dynamic!$D$6*'Dynamic Annual English'!G45*'Dynamic Annual English'!B45</f>
        <v>0</v>
      </c>
      <c r="I45" s="45">
        <f>ROUND('Dynamic Volume'!B47*0.01*0.75,0)</f>
        <v>17</v>
      </c>
      <c r="J45" s="46">
        <f>Dynamic!$E$6*'Dynamic Annual English'!I45*'Dynamic Annual English'!B45</f>
        <v>0</v>
      </c>
      <c r="K45" s="123">
        <f t="shared" si="0"/>
        <v>0</v>
      </c>
      <c r="L45" s="49">
        <f t="shared" si="1"/>
        <v>1642</v>
      </c>
      <c r="M45" s="51" t="s">
        <v>251</v>
      </c>
      <c r="N45" s="108" t="s">
        <v>274</v>
      </c>
    </row>
    <row r="46" spans="1:14" x14ac:dyDescent="0.25">
      <c r="A46" s="25" t="s">
        <v>152</v>
      </c>
      <c r="B46" s="51">
        <v>5</v>
      </c>
      <c r="C46" s="45">
        <f>ROUND('Dynamic Volume'!B48*0.9*0.75,0)</f>
        <v>16</v>
      </c>
      <c r="D46" s="46">
        <f>Dynamic!$B$6*'Dynamic Annual English'!C46*'Dynamic Annual English'!B46</f>
        <v>0</v>
      </c>
      <c r="E46" s="45">
        <f>ROUND('Dynamic Volume'!B48*0.08*0.75,0)</f>
        <v>1</v>
      </c>
      <c r="F46" s="46">
        <f>Dynamic!$C$6*'Dynamic Annual English'!E46*'Dynamic Annual English'!B46</f>
        <v>0</v>
      </c>
      <c r="G46" s="45">
        <f>ROUND('Dynamic Volume'!B48*0.01*0.75,0)</f>
        <v>0</v>
      </c>
      <c r="H46" s="46">
        <f>Dynamic!$D$6*'Dynamic Annual English'!G46*'Dynamic Annual English'!B46</f>
        <v>0</v>
      </c>
      <c r="I46" s="45">
        <f>ROUND('Dynamic Volume'!B48*0.01*0.75,0)</f>
        <v>0</v>
      </c>
      <c r="J46" s="46">
        <f>Dynamic!$E$6*'Dynamic Annual English'!I46*'Dynamic Annual English'!B46</f>
        <v>0</v>
      </c>
      <c r="K46" s="123">
        <f t="shared" si="0"/>
        <v>0</v>
      </c>
      <c r="L46" s="49">
        <f t="shared" si="1"/>
        <v>17</v>
      </c>
      <c r="M46" s="51" t="s">
        <v>251</v>
      </c>
      <c r="N46" s="110" t="s">
        <v>268</v>
      </c>
    </row>
    <row r="47" spans="1:14" x14ac:dyDescent="0.25">
      <c r="A47" s="25" t="s">
        <v>153</v>
      </c>
      <c r="B47" s="51">
        <v>5</v>
      </c>
      <c r="C47" s="45">
        <f>ROUND('Dynamic Volume'!B49*0.9*0.75,0)</f>
        <v>8</v>
      </c>
      <c r="D47" s="46">
        <f>Dynamic!$B$6*'Dynamic Annual English'!C47*'Dynamic Annual English'!B47</f>
        <v>0</v>
      </c>
      <c r="E47" s="45">
        <f>ROUND('Dynamic Volume'!B49*0.08*0.75,0)</f>
        <v>1</v>
      </c>
      <c r="F47" s="46">
        <f>Dynamic!$C$6*'Dynamic Annual English'!E47*'Dynamic Annual English'!B47</f>
        <v>0</v>
      </c>
      <c r="G47" s="45">
        <f>ROUND('Dynamic Volume'!B49*0.01*0.75,0)</f>
        <v>0</v>
      </c>
      <c r="H47" s="46">
        <f>Dynamic!$D$6*'Dynamic Annual English'!G47*'Dynamic Annual English'!B47</f>
        <v>0</v>
      </c>
      <c r="I47" s="45">
        <f>ROUND('Dynamic Volume'!B49*0.01*0.75,0)</f>
        <v>0</v>
      </c>
      <c r="J47" s="46">
        <f>Dynamic!$E$6*'Dynamic Annual English'!I47*'Dynamic Annual English'!B47</f>
        <v>0</v>
      </c>
      <c r="K47" s="123">
        <f t="shared" si="0"/>
        <v>0</v>
      </c>
      <c r="L47" s="49">
        <f t="shared" si="1"/>
        <v>9</v>
      </c>
      <c r="M47" s="51" t="s">
        <v>251</v>
      </c>
      <c r="N47" s="110" t="s">
        <v>268</v>
      </c>
    </row>
    <row r="48" spans="1:14" x14ac:dyDescent="0.25">
      <c r="A48" s="25" t="s">
        <v>154</v>
      </c>
      <c r="B48" s="51">
        <v>5</v>
      </c>
      <c r="C48" s="45">
        <f>ROUND('Dynamic Volume'!B50*0.9*0.75,0)</f>
        <v>8</v>
      </c>
      <c r="D48" s="46">
        <f>Dynamic!$B$6*'Dynamic Annual English'!C48*'Dynamic Annual English'!B48</f>
        <v>0</v>
      </c>
      <c r="E48" s="45">
        <f>ROUND('Dynamic Volume'!B50*0.08*0.75,0)</f>
        <v>1</v>
      </c>
      <c r="F48" s="46">
        <f>Dynamic!$C$6*'Dynamic Annual English'!E48*'Dynamic Annual English'!B48</f>
        <v>0</v>
      </c>
      <c r="G48" s="45">
        <f>ROUND('Dynamic Volume'!B50*0.01*0.75,0)</f>
        <v>0</v>
      </c>
      <c r="H48" s="46">
        <f>Dynamic!$D$6*'Dynamic Annual English'!G48*'Dynamic Annual English'!B48</f>
        <v>0</v>
      </c>
      <c r="I48" s="45">
        <f>ROUND('Dynamic Volume'!B50*0.01*0.75,0)</f>
        <v>0</v>
      </c>
      <c r="J48" s="46">
        <f>Dynamic!$E$6*'Dynamic Annual English'!I48*'Dynamic Annual English'!B48</f>
        <v>0</v>
      </c>
      <c r="K48" s="123">
        <f t="shared" si="0"/>
        <v>0</v>
      </c>
      <c r="L48" s="49">
        <f t="shared" si="1"/>
        <v>9</v>
      </c>
      <c r="M48" s="51" t="s">
        <v>251</v>
      </c>
      <c r="N48" s="110" t="s">
        <v>268</v>
      </c>
    </row>
    <row r="49" spans="1:14" s="49" customFormat="1" x14ac:dyDescent="0.25">
      <c r="A49" s="24" t="s">
        <v>155</v>
      </c>
      <c r="B49" s="51">
        <v>5</v>
      </c>
      <c r="C49" s="45">
        <f>ROUND('Dynamic Volume'!B51*0.9*0.75,0)</f>
        <v>8</v>
      </c>
      <c r="D49" s="46">
        <f>Dynamic!$B$6*'Dynamic Annual English'!C49*'Dynamic Annual English'!B49</f>
        <v>0</v>
      </c>
      <c r="E49" s="45">
        <f>ROUND('Dynamic Volume'!B51*0.08*0.75,0)</f>
        <v>1</v>
      </c>
      <c r="F49" s="46">
        <f>Dynamic!$C$6*'Dynamic Annual English'!E49*'Dynamic Annual English'!B49</f>
        <v>0</v>
      </c>
      <c r="G49" s="45">
        <f>ROUND('Dynamic Volume'!B51*0.01*0.75,0)</f>
        <v>0</v>
      </c>
      <c r="H49" s="46">
        <f>Dynamic!$D$6*'Dynamic Annual English'!G49*'Dynamic Annual English'!B49</f>
        <v>0</v>
      </c>
      <c r="I49" s="45">
        <f>ROUND('Dynamic Volume'!B51*0.01*0.75,0)</f>
        <v>0</v>
      </c>
      <c r="J49" s="46">
        <f>Dynamic!$E$6*'Dynamic Annual English'!I49*'Dynamic Annual English'!B49</f>
        <v>0</v>
      </c>
      <c r="K49" s="123">
        <f t="shared" si="0"/>
        <v>0</v>
      </c>
      <c r="L49" s="49">
        <f t="shared" si="1"/>
        <v>9</v>
      </c>
      <c r="M49" s="51" t="s">
        <v>251</v>
      </c>
      <c r="N49" s="111" t="s">
        <v>272</v>
      </c>
    </row>
    <row r="50" spans="1:14" s="31" customFormat="1" x14ac:dyDescent="0.25">
      <c r="A50" s="10" t="s">
        <v>226</v>
      </c>
      <c r="B50" s="51">
        <v>5</v>
      </c>
      <c r="C50" s="63">
        <f>ROUND('Dynamic Volume'!B52*0.9*0.75,0)</f>
        <v>8</v>
      </c>
      <c r="D50" s="46">
        <f>Dynamic!$B$6*'Dynamic Annual English'!C50*'Dynamic Annual English'!B50</f>
        <v>0</v>
      </c>
      <c r="E50" s="63">
        <f>ROUND('Dynamic Volume'!B52*0.08*0.75,0)</f>
        <v>1</v>
      </c>
      <c r="F50" s="64">
        <f>Dynamic!$C$6*'Dynamic Annual English'!E50*'Dynamic Annual English'!B50</f>
        <v>0</v>
      </c>
      <c r="G50" s="63">
        <f>ROUND('Dynamic Volume'!B52*0.01*0.75,0)</f>
        <v>0</v>
      </c>
      <c r="H50" s="64">
        <f>Dynamic!$D$6*'Dynamic Annual English'!G50*'Dynamic Annual English'!B50</f>
        <v>0</v>
      </c>
      <c r="I50" s="63">
        <f>ROUND('Dynamic Volume'!B52*0.01*0.75,0)</f>
        <v>0</v>
      </c>
      <c r="J50" s="64">
        <f>Dynamic!$E$6*'Dynamic Annual English'!I50*'Dynamic Annual English'!B50</f>
        <v>0</v>
      </c>
      <c r="K50" s="123">
        <f t="shared" si="0"/>
        <v>0</v>
      </c>
      <c r="L50" s="49">
        <f t="shared" si="1"/>
        <v>9</v>
      </c>
      <c r="M50" s="51" t="s">
        <v>251</v>
      </c>
      <c r="N50" s="108" t="s">
        <v>274</v>
      </c>
    </row>
    <row r="51" spans="1:14" x14ac:dyDescent="0.25">
      <c r="A51" s="24" t="s">
        <v>131</v>
      </c>
      <c r="B51" s="51">
        <v>5</v>
      </c>
      <c r="C51" s="45">
        <f>ROUND('Dynamic Volume'!B53*0.9*0.75,0)</f>
        <v>590</v>
      </c>
      <c r="D51" s="46">
        <f>Dynamic!$B$6*'Dynamic Annual English'!C51*'Dynamic Annual English'!B51</f>
        <v>0</v>
      </c>
      <c r="E51" s="45">
        <f>ROUND('Dynamic Volume'!B53*0.08*0.75,0)</f>
        <v>52</v>
      </c>
      <c r="F51" s="46">
        <f>Dynamic!$C$6*'Dynamic Annual English'!E51*'Dynamic Annual English'!B51</f>
        <v>0</v>
      </c>
      <c r="G51" s="45">
        <f>ROUND('Dynamic Volume'!B53*0.01*0.75,0)</f>
        <v>7</v>
      </c>
      <c r="H51" s="46">
        <f>Dynamic!$D$6*'Dynamic Annual English'!G51*'Dynamic Annual English'!B51</f>
        <v>0</v>
      </c>
      <c r="I51" s="45">
        <f>ROUND('Dynamic Volume'!B53*0.01*0.75,0)</f>
        <v>7</v>
      </c>
      <c r="J51" s="46">
        <f>Dynamic!$E$6*'Dynamic Annual English'!I51*'Dynamic Annual English'!B51</f>
        <v>0</v>
      </c>
      <c r="K51" s="123">
        <f t="shared" si="0"/>
        <v>0</v>
      </c>
      <c r="L51" s="49">
        <f t="shared" si="1"/>
        <v>649</v>
      </c>
      <c r="M51" s="51" t="s">
        <v>251</v>
      </c>
      <c r="N51" s="108" t="s">
        <v>274</v>
      </c>
    </row>
    <row r="52" spans="1:14" x14ac:dyDescent="0.25">
      <c r="A52" s="24" t="s">
        <v>132</v>
      </c>
      <c r="B52" s="51">
        <v>7</v>
      </c>
      <c r="C52" s="45">
        <f>ROUND('Dynamic Volume'!B54*0.9*0.75,0)</f>
        <v>8</v>
      </c>
      <c r="D52" s="46">
        <f>Dynamic!$B$6*'Dynamic Annual English'!C52*'Dynamic Annual English'!B52</f>
        <v>0</v>
      </c>
      <c r="E52" s="45">
        <f>ROUND('Dynamic Volume'!B54*0.08*0.75,0)</f>
        <v>1</v>
      </c>
      <c r="F52" s="46">
        <f>Dynamic!$C$6*'Dynamic Annual English'!E52*'Dynamic Annual English'!B52</f>
        <v>0</v>
      </c>
      <c r="G52" s="45">
        <f>ROUND('Dynamic Volume'!B54*0.01*0.75,0)</f>
        <v>0</v>
      </c>
      <c r="H52" s="46">
        <f>Dynamic!$D$6*'Dynamic Annual English'!G52*'Dynamic Annual English'!B52</f>
        <v>0</v>
      </c>
      <c r="I52" s="45">
        <f>ROUND('Dynamic Volume'!B54*0.01*0.75,0)</f>
        <v>0</v>
      </c>
      <c r="J52" s="46">
        <f>Dynamic!$E$6*'Dynamic Annual English'!I52*'Dynamic Annual English'!B52</f>
        <v>0</v>
      </c>
      <c r="K52" s="123">
        <f t="shared" si="0"/>
        <v>0</v>
      </c>
      <c r="L52" s="49">
        <f t="shared" si="1"/>
        <v>9</v>
      </c>
      <c r="M52" s="51" t="s">
        <v>251</v>
      </c>
      <c r="N52" s="108" t="s">
        <v>274</v>
      </c>
    </row>
    <row r="53" spans="1:14" s="31" customFormat="1" x14ac:dyDescent="0.25">
      <c r="A53" s="7" t="s">
        <v>133</v>
      </c>
      <c r="B53" s="51">
        <v>7</v>
      </c>
      <c r="C53" s="63">
        <f>ROUND('Dynamic Volume'!B55*0.9*0.75,0)</f>
        <v>8</v>
      </c>
      <c r="D53" s="46">
        <f>Dynamic!$B$6*'Dynamic Annual English'!C53*'Dynamic Annual English'!B53</f>
        <v>0</v>
      </c>
      <c r="E53" s="63">
        <f>ROUND('Dynamic Volume'!B55*0.08*0.75,0)</f>
        <v>1</v>
      </c>
      <c r="F53" s="64">
        <f>Dynamic!$C$6*'Dynamic Annual English'!E53*'Dynamic Annual English'!B53</f>
        <v>0</v>
      </c>
      <c r="G53" s="63">
        <f>ROUND('Dynamic Volume'!B55*0.01*0.75,0)</f>
        <v>0</v>
      </c>
      <c r="H53" s="64">
        <f>Dynamic!$D$6*'Dynamic Annual English'!G53*'Dynamic Annual English'!B53</f>
        <v>0</v>
      </c>
      <c r="I53" s="63">
        <f>ROUND('Dynamic Volume'!B55*0.01*0.75,0)</f>
        <v>0</v>
      </c>
      <c r="J53" s="64">
        <f>Dynamic!$E$6*'Dynamic Annual English'!I53*'Dynamic Annual English'!B53</f>
        <v>0</v>
      </c>
      <c r="K53" s="123">
        <f t="shared" si="0"/>
        <v>0</v>
      </c>
      <c r="L53" s="49">
        <f t="shared" si="1"/>
        <v>9</v>
      </c>
      <c r="M53" s="51" t="s">
        <v>251</v>
      </c>
      <c r="N53" s="108" t="s">
        <v>274</v>
      </c>
    </row>
    <row r="54" spans="1:14" s="31" customFormat="1" x14ac:dyDescent="0.25">
      <c r="A54" s="7" t="s">
        <v>134</v>
      </c>
      <c r="B54" s="51">
        <v>7</v>
      </c>
      <c r="C54" s="63">
        <f>ROUND('Dynamic Volume'!B56*0.9*0.75,0)</f>
        <v>8</v>
      </c>
      <c r="D54" s="46">
        <f>Dynamic!$B$6*'Dynamic Annual English'!C54*'Dynamic Annual English'!B54</f>
        <v>0</v>
      </c>
      <c r="E54" s="63">
        <f>ROUND('Dynamic Volume'!B56*0.08*0.75,0)</f>
        <v>1</v>
      </c>
      <c r="F54" s="64">
        <f>Dynamic!$C$6*'Dynamic Annual English'!E54*'Dynamic Annual English'!B54</f>
        <v>0</v>
      </c>
      <c r="G54" s="63">
        <f>ROUND('Dynamic Volume'!B56*0.01*0.75,0)</f>
        <v>0</v>
      </c>
      <c r="H54" s="64">
        <f>Dynamic!$D$6*'Dynamic Annual English'!G54*'Dynamic Annual English'!B54</f>
        <v>0</v>
      </c>
      <c r="I54" s="63">
        <f>ROUND('Dynamic Volume'!B56*0.01*0.75,0)</f>
        <v>0</v>
      </c>
      <c r="J54" s="64">
        <f>Dynamic!$E$6*'Dynamic Annual English'!I54*'Dynamic Annual English'!B54</f>
        <v>0</v>
      </c>
      <c r="K54" s="123">
        <f t="shared" si="0"/>
        <v>0</v>
      </c>
      <c r="L54" s="49">
        <f t="shared" si="1"/>
        <v>9</v>
      </c>
      <c r="M54" s="51" t="s">
        <v>251</v>
      </c>
      <c r="N54" s="108" t="s">
        <v>274</v>
      </c>
    </row>
    <row r="55" spans="1:14" ht="30" x14ac:dyDescent="0.25">
      <c r="A55" s="24" t="s">
        <v>135</v>
      </c>
      <c r="B55" s="51">
        <v>8</v>
      </c>
      <c r="C55" s="45">
        <f>ROUND('Dynamic Volume'!B57*0.9*0.75,0)</f>
        <v>8</v>
      </c>
      <c r="D55" s="46">
        <f>Dynamic!$B$6*'Dynamic Annual English'!C55*'Dynamic Annual English'!B55</f>
        <v>0</v>
      </c>
      <c r="E55" s="45">
        <f>ROUND('Dynamic Volume'!B57*0.08*0.75,0)</f>
        <v>1</v>
      </c>
      <c r="F55" s="46">
        <f>Dynamic!$C$6*'Dynamic Annual English'!E55*'Dynamic Annual English'!B55</f>
        <v>0</v>
      </c>
      <c r="G55" s="45">
        <f>ROUND('Dynamic Volume'!B57*0.01*0.75,0)</f>
        <v>0</v>
      </c>
      <c r="H55" s="46">
        <f>Dynamic!$D$6*'Dynamic Annual English'!G55*'Dynamic Annual English'!B55</f>
        <v>0</v>
      </c>
      <c r="I55" s="45">
        <f>ROUND('Dynamic Volume'!B57*0.01*0.75,0)</f>
        <v>0</v>
      </c>
      <c r="J55" s="46">
        <f>Dynamic!$E$6*'Dynamic Annual English'!I55*'Dynamic Annual English'!B55</f>
        <v>0</v>
      </c>
      <c r="K55" s="123">
        <f t="shared" si="0"/>
        <v>0</v>
      </c>
      <c r="L55" s="49">
        <f t="shared" si="1"/>
        <v>9</v>
      </c>
      <c r="M55" s="51" t="s">
        <v>251</v>
      </c>
      <c r="N55" s="108" t="s">
        <v>274</v>
      </c>
    </row>
    <row r="56" spans="1:14" x14ac:dyDescent="0.25">
      <c r="A56" s="24" t="s">
        <v>118</v>
      </c>
      <c r="B56" s="51">
        <v>9</v>
      </c>
      <c r="C56" s="45">
        <f>ROUND('Dynamic Volume'!B58*0.9*0.75,0)</f>
        <v>8</v>
      </c>
      <c r="D56" s="46">
        <f>Dynamic!$B$6*'Dynamic Annual English'!C56*'Dynamic Annual English'!B56</f>
        <v>0</v>
      </c>
      <c r="E56" s="45">
        <f>ROUND('Dynamic Volume'!B58*0.08*0.75,0)</f>
        <v>1</v>
      </c>
      <c r="F56" s="46">
        <f>Dynamic!$C$6*'Dynamic Annual English'!E56*'Dynamic Annual English'!B56</f>
        <v>0</v>
      </c>
      <c r="G56" s="45">
        <f>ROUND('Dynamic Volume'!B58*0.01*0.75,0)</f>
        <v>0</v>
      </c>
      <c r="H56" s="46">
        <f>Dynamic!$D$6*'Dynamic Annual English'!G56*'Dynamic Annual English'!B56</f>
        <v>0</v>
      </c>
      <c r="I56" s="45">
        <f>ROUND('Dynamic Volume'!B58*0.01*0.75,0)</f>
        <v>0</v>
      </c>
      <c r="J56" s="46">
        <f>Dynamic!$E$6*'Dynamic Annual English'!I56*'Dynamic Annual English'!B56</f>
        <v>0</v>
      </c>
      <c r="K56" s="123">
        <f t="shared" si="0"/>
        <v>0</v>
      </c>
      <c r="L56" s="49">
        <f t="shared" si="1"/>
        <v>9</v>
      </c>
      <c r="M56" s="51" t="s">
        <v>251</v>
      </c>
      <c r="N56" s="110" t="s">
        <v>268</v>
      </c>
    </row>
    <row r="57" spans="1:14" x14ac:dyDescent="0.25">
      <c r="A57" s="24" t="s">
        <v>136</v>
      </c>
      <c r="B57" s="51">
        <v>5</v>
      </c>
      <c r="C57" s="45">
        <f>ROUND('Dynamic Volume'!B59*0.9*0.75,0)</f>
        <v>8</v>
      </c>
      <c r="D57" s="46">
        <f>Dynamic!$B$6*'Dynamic Annual English'!C57*'Dynamic Annual English'!B57</f>
        <v>0</v>
      </c>
      <c r="E57" s="45">
        <f>ROUND('Dynamic Volume'!B59*0.08*0.75,0)</f>
        <v>1</v>
      </c>
      <c r="F57" s="46">
        <f>Dynamic!$C$6*'Dynamic Annual English'!E57*'Dynamic Annual English'!B57</f>
        <v>0</v>
      </c>
      <c r="G57" s="45">
        <f>ROUND('Dynamic Volume'!B59*0.01*0.75,0)</f>
        <v>0</v>
      </c>
      <c r="H57" s="46">
        <f>Dynamic!$D$6*'Dynamic Annual English'!G57*'Dynamic Annual English'!B57</f>
        <v>0</v>
      </c>
      <c r="I57" s="45">
        <f>ROUND('Dynamic Volume'!B59*0.01*0.75,0)</f>
        <v>0</v>
      </c>
      <c r="J57" s="46">
        <f>Dynamic!$E$6*'Dynamic Annual English'!I57*'Dynamic Annual English'!B57</f>
        <v>0</v>
      </c>
      <c r="K57" s="123">
        <f t="shared" si="0"/>
        <v>0</v>
      </c>
      <c r="L57" s="49">
        <f t="shared" si="1"/>
        <v>9</v>
      </c>
      <c r="M57" s="51" t="s">
        <v>251</v>
      </c>
      <c r="N57" s="108" t="s">
        <v>274</v>
      </c>
    </row>
    <row r="58" spans="1:14" s="49" customFormat="1" x14ac:dyDescent="0.25">
      <c r="A58" s="25" t="s">
        <v>156</v>
      </c>
      <c r="B58" s="51">
        <v>7</v>
      </c>
      <c r="C58" s="45">
        <f>ROUND('Dynamic Volume'!B60*0.9*0.75,0)</f>
        <v>8</v>
      </c>
      <c r="D58" s="46">
        <f>Dynamic!$B$6*'Dynamic Annual English'!C58*'Dynamic Annual English'!B58</f>
        <v>0</v>
      </c>
      <c r="E58" s="45">
        <f>ROUND('Dynamic Volume'!B60*0.08*0.75,0)</f>
        <v>1</v>
      </c>
      <c r="F58" s="46">
        <f>Dynamic!$C$6*'Dynamic Annual English'!E58*'Dynamic Annual English'!B58</f>
        <v>0</v>
      </c>
      <c r="G58" s="45">
        <f>ROUND('Dynamic Volume'!B60*0.01*0.75,0)</f>
        <v>0</v>
      </c>
      <c r="H58" s="46">
        <f>Dynamic!$D$6*'Dynamic Annual English'!G58*'Dynamic Annual English'!B58</f>
        <v>0</v>
      </c>
      <c r="I58" s="45">
        <f>ROUND('Dynamic Volume'!B60*0.01*0.75,0)</f>
        <v>0</v>
      </c>
      <c r="J58" s="46">
        <f>Dynamic!$E$6*'Dynamic Annual English'!I58*'Dynamic Annual English'!B58</f>
        <v>0</v>
      </c>
      <c r="K58" s="123">
        <f t="shared" si="0"/>
        <v>0</v>
      </c>
      <c r="L58" s="49">
        <f t="shared" si="1"/>
        <v>9</v>
      </c>
      <c r="M58" s="51" t="s">
        <v>251</v>
      </c>
      <c r="N58" s="110" t="s">
        <v>268</v>
      </c>
    </row>
    <row r="59" spans="1:14" x14ac:dyDescent="0.25">
      <c r="A59" s="24" t="s">
        <v>137</v>
      </c>
      <c r="B59" s="51">
        <v>19</v>
      </c>
      <c r="C59" s="45">
        <f>ROUND('Dynamic Volume'!B61*0.9*0.75,0)</f>
        <v>1317</v>
      </c>
      <c r="D59" s="46">
        <f>Dynamic!$B$6*'Dynamic Annual English'!C59*'Dynamic Annual English'!B59</f>
        <v>0</v>
      </c>
      <c r="E59" s="45">
        <f>ROUND('Dynamic Volume'!B61*0.08*0.75,0)</f>
        <v>117</v>
      </c>
      <c r="F59" s="46">
        <f>Dynamic!$C$6*'Dynamic Annual English'!E59*'Dynamic Annual English'!B59</f>
        <v>0</v>
      </c>
      <c r="G59" s="45">
        <f>ROUND('Dynamic Volume'!B61*0.01*0.75,0)</f>
        <v>15</v>
      </c>
      <c r="H59" s="46">
        <f>Dynamic!$D$6*'Dynamic Annual English'!G59*'Dynamic Annual English'!B59</f>
        <v>0</v>
      </c>
      <c r="I59" s="45">
        <f>ROUND('Dynamic Volume'!B61*0.01*0.75,0)</f>
        <v>15</v>
      </c>
      <c r="J59" s="46">
        <f>Dynamic!$E$6*'Dynamic Annual English'!I59*'Dynamic Annual English'!B59</f>
        <v>0</v>
      </c>
      <c r="K59" s="123">
        <f t="shared" si="0"/>
        <v>0</v>
      </c>
      <c r="L59" s="49">
        <f t="shared" si="1"/>
        <v>1449</v>
      </c>
      <c r="M59" s="51" t="s">
        <v>251</v>
      </c>
      <c r="N59" s="108" t="s">
        <v>274</v>
      </c>
    </row>
    <row r="60" spans="1:14" s="49" customFormat="1" x14ac:dyDescent="0.25">
      <c r="A60" s="25" t="s">
        <v>157</v>
      </c>
      <c r="B60" s="51">
        <v>5</v>
      </c>
      <c r="C60" s="45">
        <f>ROUND('Dynamic Volume'!B62*0.9*0.75,0)</f>
        <v>8</v>
      </c>
      <c r="D60" s="46">
        <f>Dynamic!$B$6*'Dynamic Annual English'!C60*'Dynamic Annual English'!B60</f>
        <v>0</v>
      </c>
      <c r="E60" s="45">
        <f>ROUND('Dynamic Volume'!B62*0.08*0.75,0)</f>
        <v>1</v>
      </c>
      <c r="F60" s="46">
        <f>Dynamic!$C$6*'Dynamic Annual English'!E60*'Dynamic Annual English'!B60</f>
        <v>0</v>
      </c>
      <c r="G60" s="45">
        <f>ROUND('Dynamic Volume'!B62*0.01*0.75,0)</f>
        <v>0</v>
      </c>
      <c r="H60" s="46">
        <f>Dynamic!$D$6*'Dynamic Annual English'!G60*'Dynamic Annual English'!B60</f>
        <v>0</v>
      </c>
      <c r="I60" s="45">
        <f>ROUND('Dynamic Volume'!B62*0.01*0.75,0)</f>
        <v>0</v>
      </c>
      <c r="J60" s="46">
        <f>Dynamic!$E$6*'Dynamic Annual English'!I60*'Dynamic Annual English'!B60</f>
        <v>0</v>
      </c>
      <c r="K60" s="123">
        <f t="shared" si="0"/>
        <v>0</v>
      </c>
      <c r="L60" s="49">
        <f t="shared" si="1"/>
        <v>9</v>
      </c>
      <c r="M60" s="51" t="s">
        <v>251</v>
      </c>
      <c r="N60" s="109" t="s">
        <v>261</v>
      </c>
    </row>
    <row r="61" spans="1:14" s="49" customFormat="1" ht="30" x14ac:dyDescent="0.25">
      <c r="A61" s="25" t="s">
        <v>158</v>
      </c>
      <c r="B61" s="51">
        <v>6</v>
      </c>
      <c r="C61" s="45">
        <f>ROUND('Dynamic Volume'!B63*0.9*0.75,0)</f>
        <v>8</v>
      </c>
      <c r="D61" s="46">
        <f>Dynamic!$B$6*'Dynamic Annual English'!C61*'Dynamic Annual English'!B61</f>
        <v>0</v>
      </c>
      <c r="E61" s="45">
        <f>ROUND('Dynamic Volume'!B63*0.08*0.75,0)</f>
        <v>1</v>
      </c>
      <c r="F61" s="46">
        <f>Dynamic!$C$6*'Dynamic Annual English'!E61*'Dynamic Annual English'!B61</f>
        <v>0</v>
      </c>
      <c r="G61" s="45">
        <f>ROUND('Dynamic Volume'!B63*0.01*0.75,0)</f>
        <v>0</v>
      </c>
      <c r="H61" s="46">
        <f>Dynamic!$D$6*'Dynamic Annual English'!G61*'Dynamic Annual English'!B61</f>
        <v>0</v>
      </c>
      <c r="I61" s="45">
        <f>ROUND('Dynamic Volume'!B63*0.01*0.75,0)</f>
        <v>0</v>
      </c>
      <c r="J61" s="46">
        <f>Dynamic!$E$6*'Dynamic Annual English'!I61*'Dynamic Annual English'!B61</f>
        <v>0</v>
      </c>
      <c r="K61" s="123">
        <f t="shared" si="0"/>
        <v>0</v>
      </c>
      <c r="L61" s="49">
        <f t="shared" si="1"/>
        <v>9</v>
      </c>
      <c r="M61" s="51" t="s">
        <v>251</v>
      </c>
      <c r="N61" s="110" t="s">
        <v>268</v>
      </c>
    </row>
    <row r="62" spans="1:14" s="49" customFormat="1" ht="30" x14ac:dyDescent="0.25">
      <c r="A62" s="25" t="s">
        <v>159</v>
      </c>
      <c r="B62" s="51">
        <v>8</v>
      </c>
      <c r="C62" s="45">
        <f>ROUND('Dynamic Volume'!B64*0.9*0.75,0)</f>
        <v>8</v>
      </c>
      <c r="D62" s="46">
        <f>Dynamic!$B$6*'Dynamic Annual English'!C62*'Dynamic Annual English'!B62</f>
        <v>0</v>
      </c>
      <c r="E62" s="45">
        <f>ROUND('Dynamic Volume'!B64*0.08*0.75,0)</f>
        <v>1</v>
      </c>
      <c r="F62" s="46">
        <f>Dynamic!$C$6*'Dynamic Annual English'!E62*'Dynamic Annual English'!B62</f>
        <v>0</v>
      </c>
      <c r="G62" s="45">
        <f>ROUND('Dynamic Volume'!B64*0.01*0.75,0)</f>
        <v>0</v>
      </c>
      <c r="H62" s="46">
        <f>Dynamic!$D$6*'Dynamic Annual English'!G62*'Dynamic Annual English'!B62</f>
        <v>0</v>
      </c>
      <c r="I62" s="45">
        <f>ROUND('Dynamic Volume'!B64*0.01*0.75,0)</f>
        <v>0</v>
      </c>
      <c r="J62" s="46">
        <f>Dynamic!$E$6*'Dynamic Annual English'!I62*'Dynamic Annual English'!B62</f>
        <v>0</v>
      </c>
      <c r="K62" s="123">
        <f t="shared" si="0"/>
        <v>0</v>
      </c>
      <c r="L62" s="49">
        <f t="shared" si="1"/>
        <v>9</v>
      </c>
      <c r="M62" s="51" t="s">
        <v>251</v>
      </c>
      <c r="N62" s="107" t="s">
        <v>273</v>
      </c>
    </row>
    <row r="63" spans="1:14" s="31" customFormat="1" x14ac:dyDescent="0.25">
      <c r="A63" s="7" t="s">
        <v>227</v>
      </c>
      <c r="B63" s="51">
        <v>1</v>
      </c>
      <c r="C63" s="63">
        <f>ROUND('Dynamic Volume'!B65*0.9*0.75,0)</f>
        <v>8</v>
      </c>
      <c r="D63" s="46">
        <f>Dynamic!$B$6*'Dynamic Annual English'!C63*'Dynamic Annual English'!B63</f>
        <v>0</v>
      </c>
      <c r="E63" s="63">
        <f>ROUND('Dynamic Volume'!B65*0.08*0.75,0)</f>
        <v>1</v>
      </c>
      <c r="F63" s="64">
        <f>Dynamic!$C$6*'Dynamic Annual English'!E63*'Dynamic Annual English'!B63</f>
        <v>0</v>
      </c>
      <c r="G63" s="63">
        <f>ROUND('Dynamic Volume'!B65*0.01*0.75,0)</f>
        <v>0</v>
      </c>
      <c r="H63" s="64">
        <f>Dynamic!$D$6*'Dynamic Annual English'!G63*'Dynamic Annual English'!B63</f>
        <v>0</v>
      </c>
      <c r="I63" s="63">
        <f>ROUND('Dynamic Volume'!B65*0.01*0.75,0)</f>
        <v>0</v>
      </c>
      <c r="J63" s="64">
        <f>Dynamic!$E$6*'Dynamic Annual English'!I63*'Dynamic Annual English'!B63</f>
        <v>0</v>
      </c>
      <c r="K63" s="123">
        <f t="shared" si="0"/>
        <v>0</v>
      </c>
      <c r="L63" s="49">
        <f t="shared" si="1"/>
        <v>9</v>
      </c>
      <c r="M63" s="51" t="s">
        <v>251</v>
      </c>
      <c r="N63" s="108" t="s">
        <v>274</v>
      </c>
    </row>
    <row r="64" spans="1:14" s="31" customFormat="1" x14ac:dyDescent="0.25">
      <c r="A64" s="7" t="s">
        <v>229</v>
      </c>
      <c r="B64" s="51">
        <v>11</v>
      </c>
      <c r="C64" s="63">
        <f>ROUND('Dynamic Volume'!B66*0.9*0.75,0)</f>
        <v>8</v>
      </c>
      <c r="D64" s="46">
        <f>Dynamic!$B$6*'Dynamic Annual English'!C64*'Dynamic Annual English'!B64</f>
        <v>0</v>
      </c>
      <c r="E64" s="63">
        <f>ROUND('Dynamic Volume'!B66*0.08*0.75,0)</f>
        <v>1</v>
      </c>
      <c r="F64" s="64">
        <f>Dynamic!$C$6*'Dynamic Annual English'!E64*'Dynamic Annual English'!B64</f>
        <v>0</v>
      </c>
      <c r="G64" s="63">
        <f>ROUND('Dynamic Volume'!B66*0.01*0.75,0)</f>
        <v>0</v>
      </c>
      <c r="H64" s="64">
        <f>Dynamic!$D$6*'Dynamic Annual English'!G64*'Dynamic Annual English'!B64</f>
        <v>0</v>
      </c>
      <c r="I64" s="63">
        <f>ROUND('Dynamic Volume'!B66*0.01*0.75,0)</f>
        <v>0</v>
      </c>
      <c r="J64" s="64">
        <f>Dynamic!$E$6*'Dynamic Annual English'!I64*'Dynamic Annual English'!B64</f>
        <v>0</v>
      </c>
      <c r="K64" s="123">
        <f t="shared" si="0"/>
        <v>0</v>
      </c>
      <c r="L64" s="49">
        <f t="shared" si="1"/>
        <v>9</v>
      </c>
      <c r="M64" s="51" t="s">
        <v>251</v>
      </c>
      <c r="N64" s="107" t="s">
        <v>273</v>
      </c>
    </row>
    <row r="65" spans="1:14" x14ac:dyDescent="0.25">
      <c r="A65" s="24" t="s">
        <v>160</v>
      </c>
      <c r="B65" s="51">
        <v>15</v>
      </c>
      <c r="C65" s="45">
        <f>ROUND('Dynamic Volume'!B67*0.9*0.75,0)</f>
        <v>8</v>
      </c>
      <c r="D65" s="46">
        <f>Dynamic!$B$6*'Dynamic Annual English'!C65*'Dynamic Annual English'!B65</f>
        <v>0</v>
      </c>
      <c r="E65" s="45">
        <f>ROUND('Dynamic Volume'!B67*0.08*0.75,0)</f>
        <v>1</v>
      </c>
      <c r="F65" s="46">
        <f>Dynamic!$C$6*'Dynamic Annual English'!E65*'Dynamic Annual English'!B65</f>
        <v>0</v>
      </c>
      <c r="G65" s="45">
        <f>ROUND('Dynamic Volume'!B67*0.01*0.75,0)</f>
        <v>0</v>
      </c>
      <c r="H65" s="46">
        <f>Dynamic!$D$6*'Dynamic Annual English'!G65*'Dynamic Annual English'!B65</f>
        <v>0</v>
      </c>
      <c r="I65" s="45">
        <f>ROUND('Dynamic Volume'!B67*0.01*0.75,0)</f>
        <v>0</v>
      </c>
      <c r="J65" s="46">
        <f>Dynamic!$E$6*'Dynamic Annual English'!I65*'Dynamic Annual English'!B65</f>
        <v>0</v>
      </c>
      <c r="K65" s="123">
        <f t="shared" si="0"/>
        <v>0</v>
      </c>
      <c r="L65" s="49">
        <f t="shared" si="1"/>
        <v>9</v>
      </c>
      <c r="M65" s="51" t="s">
        <v>251</v>
      </c>
      <c r="N65" s="108" t="s">
        <v>274</v>
      </c>
    </row>
    <row r="66" spans="1:14" x14ac:dyDescent="0.25">
      <c r="A66" s="24" t="s">
        <v>161</v>
      </c>
      <c r="B66" s="51">
        <v>5</v>
      </c>
      <c r="C66" s="45">
        <f>ROUND('Dynamic Volume'!B68*0.9*0.75,0)</f>
        <v>8</v>
      </c>
      <c r="D66" s="46">
        <f>Dynamic!$B$6*'Dynamic Annual English'!C66*'Dynamic Annual English'!B66</f>
        <v>0</v>
      </c>
      <c r="E66" s="45">
        <f>ROUND('Dynamic Volume'!B68*0.08*0.75,0)</f>
        <v>1</v>
      </c>
      <c r="F66" s="46">
        <f>Dynamic!$C$6*'Dynamic Annual English'!E66*'Dynamic Annual English'!B66</f>
        <v>0</v>
      </c>
      <c r="G66" s="45">
        <f>ROUND('Dynamic Volume'!B68*0.01*0.75,0)</f>
        <v>0</v>
      </c>
      <c r="H66" s="46">
        <f>Dynamic!$D$6*'Dynamic Annual English'!G66*'Dynamic Annual English'!B66</f>
        <v>0</v>
      </c>
      <c r="I66" s="45">
        <f>ROUND('Dynamic Volume'!B68*0.01*0.75,0)</f>
        <v>0</v>
      </c>
      <c r="J66" s="46">
        <f>Dynamic!$E$6*'Dynamic Annual English'!I66*'Dynamic Annual English'!B66</f>
        <v>0</v>
      </c>
      <c r="K66" s="123">
        <f t="shared" si="0"/>
        <v>0</v>
      </c>
      <c r="L66" s="49">
        <f t="shared" si="1"/>
        <v>9</v>
      </c>
      <c r="M66" s="51" t="s">
        <v>251</v>
      </c>
      <c r="N66" s="108" t="s">
        <v>274</v>
      </c>
    </row>
    <row r="67" spans="1:14" x14ac:dyDescent="0.25">
      <c r="A67" s="24" t="s">
        <v>162</v>
      </c>
      <c r="B67" s="51">
        <v>5</v>
      </c>
      <c r="C67" s="45">
        <f>ROUND('Dynamic Volume'!B69*0.9*0.75,0)</f>
        <v>8</v>
      </c>
      <c r="D67" s="46">
        <f>Dynamic!$B$6*'Dynamic Annual English'!C67*'Dynamic Annual English'!B67</f>
        <v>0</v>
      </c>
      <c r="E67" s="45">
        <f>ROUND('Dynamic Volume'!B69*0.08*0.75,0)</f>
        <v>1</v>
      </c>
      <c r="F67" s="46">
        <f>Dynamic!$C$6*'Dynamic Annual English'!E67*'Dynamic Annual English'!B67</f>
        <v>0</v>
      </c>
      <c r="G67" s="45">
        <f>ROUND('Dynamic Volume'!B69*0.01*0.75,0)</f>
        <v>0</v>
      </c>
      <c r="H67" s="46">
        <f>Dynamic!$D$6*'Dynamic Annual English'!G67*'Dynamic Annual English'!B67</f>
        <v>0</v>
      </c>
      <c r="I67" s="45">
        <f>ROUND('Dynamic Volume'!B69*0.01*0.75,0)</f>
        <v>0</v>
      </c>
      <c r="J67" s="46">
        <f>Dynamic!$E$6*'Dynamic Annual English'!I67*'Dynamic Annual English'!B67</f>
        <v>0</v>
      </c>
      <c r="K67" s="123">
        <f t="shared" si="0"/>
        <v>0</v>
      </c>
      <c r="L67" s="49">
        <f t="shared" si="1"/>
        <v>9</v>
      </c>
      <c r="M67" s="51" t="s">
        <v>251</v>
      </c>
      <c r="N67" s="108" t="s">
        <v>274</v>
      </c>
    </row>
    <row r="68" spans="1:14" x14ac:dyDescent="0.25">
      <c r="A68" s="24" t="s">
        <v>163</v>
      </c>
      <c r="B68" s="51">
        <v>7</v>
      </c>
      <c r="C68" s="45">
        <f>ROUND('Dynamic Volume'!B70*0.9*0.75,0)</f>
        <v>8</v>
      </c>
      <c r="D68" s="46">
        <f>Dynamic!$B$6*'Dynamic Annual English'!C68*'Dynamic Annual English'!B68</f>
        <v>0</v>
      </c>
      <c r="E68" s="45">
        <f>ROUND('Dynamic Volume'!B70*0.08*0.75,0)</f>
        <v>1</v>
      </c>
      <c r="F68" s="46">
        <f>Dynamic!$C$6*'Dynamic Annual English'!E68*'Dynamic Annual English'!B68</f>
        <v>0</v>
      </c>
      <c r="G68" s="45">
        <f>ROUND('Dynamic Volume'!B70*0.01*0.75,0)</f>
        <v>0</v>
      </c>
      <c r="H68" s="46">
        <f>Dynamic!$D$6*'Dynamic Annual English'!G68*'Dynamic Annual English'!B68</f>
        <v>0</v>
      </c>
      <c r="I68" s="45">
        <f>ROUND('Dynamic Volume'!B70*0.01*0.75,0)</f>
        <v>0</v>
      </c>
      <c r="J68" s="46">
        <f>Dynamic!$E$6*'Dynamic Annual English'!I68*'Dynamic Annual English'!B68</f>
        <v>0</v>
      </c>
      <c r="K68" s="123">
        <f t="shared" ref="K68:K123" si="2">SUM(J68,H68,F68,D68)</f>
        <v>0</v>
      </c>
      <c r="L68" s="49">
        <f t="shared" ref="L68:L127" si="3">SUM(I68,E68,C68)</f>
        <v>9</v>
      </c>
      <c r="M68" s="51" t="s">
        <v>251</v>
      </c>
      <c r="N68" s="110" t="s">
        <v>268</v>
      </c>
    </row>
    <row r="69" spans="1:14" ht="30" x14ac:dyDescent="0.25">
      <c r="A69" s="24" t="s">
        <v>164</v>
      </c>
      <c r="B69" s="51">
        <v>7</v>
      </c>
      <c r="C69" s="45">
        <f>ROUND('Dynamic Volume'!B71*0.9*0.75,0)</f>
        <v>8</v>
      </c>
      <c r="D69" s="46">
        <f>Dynamic!$B$6*'Dynamic Annual English'!C69*'Dynamic Annual English'!B69</f>
        <v>0</v>
      </c>
      <c r="E69" s="45">
        <f>ROUND('Dynamic Volume'!B71*0.08*0.75,0)</f>
        <v>1</v>
      </c>
      <c r="F69" s="46">
        <f>Dynamic!$C$6*'Dynamic Annual English'!E69*'Dynamic Annual English'!B69</f>
        <v>0</v>
      </c>
      <c r="G69" s="45">
        <f>ROUND('Dynamic Volume'!B71*0.01*0.75,0)</f>
        <v>0</v>
      </c>
      <c r="H69" s="46">
        <f>Dynamic!$D$6*'Dynamic Annual English'!G69*'Dynamic Annual English'!B69</f>
        <v>0</v>
      </c>
      <c r="I69" s="45">
        <f>ROUND('Dynamic Volume'!B71*0.01*0.75,0)</f>
        <v>0</v>
      </c>
      <c r="J69" s="46">
        <f>Dynamic!$E$6*'Dynamic Annual English'!I69*'Dynamic Annual English'!B69</f>
        <v>0</v>
      </c>
      <c r="K69" s="123">
        <f t="shared" si="2"/>
        <v>0</v>
      </c>
      <c r="L69" s="49">
        <f t="shared" si="3"/>
        <v>9</v>
      </c>
      <c r="M69" s="51" t="s">
        <v>251</v>
      </c>
      <c r="N69" s="110" t="s">
        <v>268</v>
      </c>
    </row>
    <row r="70" spans="1:14" x14ac:dyDescent="0.25">
      <c r="A70" s="24" t="s">
        <v>165</v>
      </c>
      <c r="B70" s="51">
        <v>4</v>
      </c>
      <c r="C70" s="45">
        <f>ROUND('Dynamic Volume'!B72*0.9*0.75,0)</f>
        <v>8</v>
      </c>
      <c r="D70" s="46">
        <f>Dynamic!$B$6*'Dynamic Annual English'!C70*'Dynamic Annual English'!B70</f>
        <v>0</v>
      </c>
      <c r="E70" s="45">
        <f>ROUND('Dynamic Volume'!B72*0.08*0.75,0)</f>
        <v>1</v>
      </c>
      <c r="F70" s="46">
        <f>Dynamic!$C$6*'Dynamic Annual English'!E70*'Dynamic Annual English'!B70</f>
        <v>0</v>
      </c>
      <c r="G70" s="45">
        <f>ROUND('Dynamic Volume'!B72*0.01*0.75,0)</f>
        <v>0</v>
      </c>
      <c r="H70" s="46">
        <f>Dynamic!$D$6*'Dynamic Annual English'!G70*'Dynamic Annual English'!B70</f>
        <v>0</v>
      </c>
      <c r="I70" s="45">
        <f>ROUND('Dynamic Volume'!B72*0.01*0.75,0)</f>
        <v>0</v>
      </c>
      <c r="J70" s="46">
        <f>Dynamic!$E$6*'Dynamic Annual English'!I70*'Dynamic Annual English'!B70</f>
        <v>0</v>
      </c>
      <c r="K70" s="123">
        <f t="shared" si="2"/>
        <v>0</v>
      </c>
      <c r="L70" s="49">
        <f t="shared" si="3"/>
        <v>9</v>
      </c>
      <c r="M70" s="51" t="s">
        <v>251</v>
      </c>
      <c r="N70" s="108" t="s">
        <v>274</v>
      </c>
    </row>
    <row r="71" spans="1:14" x14ac:dyDescent="0.25">
      <c r="A71" s="24" t="s">
        <v>166</v>
      </c>
      <c r="B71" s="51">
        <v>4</v>
      </c>
      <c r="C71" s="45">
        <f>ROUND('Dynamic Volume'!B73*0.9*0.75,0)</f>
        <v>8</v>
      </c>
      <c r="D71" s="46">
        <f>Dynamic!$B$6*'Dynamic Annual English'!C71*'Dynamic Annual English'!B71</f>
        <v>0</v>
      </c>
      <c r="E71" s="45">
        <f>ROUND('Dynamic Volume'!B73*0.08*0.75,0)</f>
        <v>1</v>
      </c>
      <c r="F71" s="46">
        <f>Dynamic!$C$6*'Dynamic Annual English'!E71*'Dynamic Annual English'!B71</f>
        <v>0</v>
      </c>
      <c r="G71" s="45">
        <f>ROUND('Dynamic Volume'!B73*0.01*0.75,0)</f>
        <v>0</v>
      </c>
      <c r="H71" s="46">
        <f>Dynamic!$D$6*'Dynamic Annual English'!G71*'Dynamic Annual English'!B71</f>
        <v>0</v>
      </c>
      <c r="I71" s="45">
        <f>ROUND('Dynamic Volume'!B73*0.01*0.75,0)</f>
        <v>0</v>
      </c>
      <c r="J71" s="46">
        <f>Dynamic!$E$6*'Dynamic Annual English'!I71*'Dynamic Annual English'!B71</f>
        <v>0</v>
      </c>
      <c r="K71" s="123">
        <f t="shared" si="2"/>
        <v>0</v>
      </c>
      <c r="L71" s="49">
        <f t="shared" si="3"/>
        <v>9</v>
      </c>
      <c r="M71" s="51" t="s">
        <v>251</v>
      </c>
      <c r="N71" s="108" t="s">
        <v>274</v>
      </c>
    </row>
    <row r="72" spans="1:14" ht="30" x14ac:dyDescent="0.25">
      <c r="A72" s="24" t="s">
        <v>167</v>
      </c>
      <c r="B72" s="51">
        <v>4</v>
      </c>
      <c r="C72" s="45">
        <f>ROUND('Dynamic Volume'!B74*0.9*0.75,0)</f>
        <v>8</v>
      </c>
      <c r="D72" s="46">
        <f>Dynamic!$B$6*'Dynamic Annual English'!C72*'Dynamic Annual English'!B72</f>
        <v>0</v>
      </c>
      <c r="E72" s="45">
        <f>ROUND('Dynamic Volume'!B74*0.08*0.75,0)</f>
        <v>1</v>
      </c>
      <c r="F72" s="46">
        <f>Dynamic!$C$6*'Dynamic Annual English'!E72*'Dynamic Annual English'!B72</f>
        <v>0</v>
      </c>
      <c r="G72" s="45">
        <f>ROUND('Dynamic Volume'!B74*0.01*0.75,0)</f>
        <v>0</v>
      </c>
      <c r="H72" s="46">
        <f>Dynamic!$D$6*'Dynamic Annual English'!G72*'Dynamic Annual English'!B72</f>
        <v>0</v>
      </c>
      <c r="I72" s="45">
        <f>ROUND('Dynamic Volume'!B74*0.01*0.75,0)</f>
        <v>0</v>
      </c>
      <c r="J72" s="46">
        <f>Dynamic!$E$6*'Dynamic Annual English'!I72*'Dynamic Annual English'!B72</f>
        <v>0</v>
      </c>
      <c r="K72" s="123">
        <f t="shared" si="2"/>
        <v>0</v>
      </c>
      <c r="L72" s="49">
        <f t="shared" si="3"/>
        <v>9</v>
      </c>
      <c r="M72" s="51" t="s">
        <v>251</v>
      </c>
      <c r="N72" s="108" t="s">
        <v>274</v>
      </c>
    </row>
    <row r="73" spans="1:14" x14ac:dyDescent="0.25">
      <c r="A73" s="24" t="s">
        <v>168</v>
      </c>
      <c r="B73" s="51">
        <v>5</v>
      </c>
      <c r="C73" s="45">
        <f>ROUND('Dynamic Volume'!B75*0.9*0.75,0)</f>
        <v>8</v>
      </c>
      <c r="D73" s="46">
        <f>Dynamic!$B$6*'Dynamic Annual English'!C73*'Dynamic Annual English'!B73</f>
        <v>0</v>
      </c>
      <c r="E73" s="45">
        <f>ROUND('Dynamic Volume'!B75*0.08*0.75,0)</f>
        <v>1</v>
      </c>
      <c r="F73" s="46">
        <f>Dynamic!$C$6*'Dynamic Annual English'!E73*'Dynamic Annual English'!B73</f>
        <v>0</v>
      </c>
      <c r="G73" s="45">
        <f>ROUND('Dynamic Volume'!B75*0.01*0.75,0)</f>
        <v>0</v>
      </c>
      <c r="H73" s="46">
        <f>Dynamic!$D$6*'Dynamic Annual English'!G73*'Dynamic Annual English'!B73</f>
        <v>0</v>
      </c>
      <c r="I73" s="45">
        <f>ROUND('Dynamic Volume'!B75*0.01*0.75,0)</f>
        <v>0</v>
      </c>
      <c r="J73" s="46">
        <f>Dynamic!$E$6*'Dynamic Annual English'!I73*'Dynamic Annual English'!B73</f>
        <v>0</v>
      </c>
      <c r="K73" s="123">
        <f t="shared" si="2"/>
        <v>0</v>
      </c>
      <c r="L73" s="49">
        <f t="shared" si="3"/>
        <v>9</v>
      </c>
      <c r="M73" s="51" t="s">
        <v>251</v>
      </c>
      <c r="N73" s="110" t="s">
        <v>268</v>
      </c>
    </row>
    <row r="74" spans="1:14" x14ac:dyDescent="0.25">
      <c r="A74" s="24" t="s">
        <v>169</v>
      </c>
      <c r="B74" s="51">
        <v>5</v>
      </c>
      <c r="C74" s="45">
        <f>ROUND('Dynamic Volume'!B76*0.9*0.75,0)</f>
        <v>8</v>
      </c>
      <c r="D74" s="46">
        <f>Dynamic!$B$6*'Dynamic Annual English'!C74*'Dynamic Annual English'!B74</f>
        <v>0</v>
      </c>
      <c r="E74" s="45">
        <f>ROUND('Dynamic Volume'!B76*0.08*0.75,0)</f>
        <v>1</v>
      </c>
      <c r="F74" s="46">
        <f>Dynamic!$C$6*'Dynamic Annual English'!E74*'Dynamic Annual English'!B74</f>
        <v>0</v>
      </c>
      <c r="G74" s="45">
        <f>ROUND('Dynamic Volume'!B76*0.01*0.75,0)</f>
        <v>0</v>
      </c>
      <c r="H74" s="46">
        <f>Dynamic!$D$6*'Dynamic Annual English'!G74*'Dynamic Annual English'!B74</f>
        <v>0</v>
      </c>
      <c r="I74" s="45">
        <f>ROUND('Dynamic Volume'!B76*0.01*0.75,0)</f>
        <v>0</v>
      </c>
      <c r="J74" s="46">
        <f>Dynamic!$E$6*'Dynamic Annual English'!I74*'Dynamic Annual English'!B74</f>
        <v>0</v>
      </c>
      <c r="K74" s="123">
        <f t="shared" si="2"/>
        <v>0</v>
      </c>
      <c r="L74" s="49">
        <f t="shared" si="3"/>
        <v>9</v>
      </c>
      <c r="M74" s="51" t="s">
        <v>251</v>
      </c>
      <c r="N74" s="108" t="s">
        <v>274</v>
      </c>
    </row>
    <row r="75" spans="1:14" x14ac:dyDescent="0.25">
      <c r="A75" s="24" t="s">
        <v>170</v>
      </c>
      <c r="B75" s="51">
        <v>5</v>
      </c>
      <c r="C75" s="45">
        <f>ROUND('Dynamic Volume'!B77*0.9*0.75,0)</f>
        <v>8</v>
      </c>
      <c r="D75" s="46">
        <f>Dynamic!$B$6*'Dynamic Annual English'!C75*'Dynamic Annual English'!B75</f>
        <v>0</v>
      </c>
      <c r="E75" s="45">
        <f>ROUND('Dynamic Volume'!B77*0.08*0.75,0)</f>
        <v>1</v>
      </c>
      <c r="F75" s="46">
        <f>Dynamic!$C$6*'Dynamic Annual English'!E75*'Dynamic Annual English'!B75</f>
        <v>0</v>
      </c>
      <c r="G75" s="45">
        <f>ROUND('Dynamic Volume'!B77*0.01*0.75,0)</f>
        <v>0</v>
      </c>
      <c r="H75" s="46">
        <f>Dynamic!$D$6*'Dynamic Annual English'!G75*'Dynamic Annual English'!B75</f>
        <v>0</v>
      </c>
      <c r="I75" s="45">
        <f>ROUND('Dynamic Volume'!B77*0.01*0.75,0)</f>
        <v>0</v>
      </c>
      <c r="J75" s="46">
        <f>Dynamic!$E$6*'Dynamic Annual English'!I75*'Dynamic Annual English'!B75</f>
        <v>0</v>
      </c>
      <c r="K75" s="123">
        <f t="shared" si="2"/>
        <v>0</v>
      </c>
      <c r="L75" s="49">
        <f t="shared" si="3"/>
        <v>9</v>
      </c>
      <c r="M75" s="51" t="s">
        <v>251</v>
      </c>
      <c r="N75" s="108" t="s">
        <v>274</v>
      </c>
    </row>
    <row r="76" spans="1:14" x14ac:dyDescent="0.25">
      <c r="A76" s="24" t="s">
        <v>171</v>
      </c>
      <c r="B76" s="51">
        <v>5</v>
      </c>
      <c r="C76" s="45">
        <f>ROUND('Dynamic Volume'!B78*0.9*0.75,0)</f>
        <v>8</v>
      </c>
      <c r="D76" s="46">
        <f>Dynamic!$B$6*'Dynamic Annual English'!C76*'Dynamic Annual English'!B76</f>
        <v>0</v>
      </c>
      <c r="E76" s="45">
        <f>ROUND('Dynamic Volume'!B78*0.08*0.75,0)</f>
        <v>1</v>
      </c>
      <c r="F76" s="46">
        <f>Dynamic!$C$6*'Dynamic Annual English'!E76*'Dynamic Annual English'!B76</f>
        <v>0</v>
      </c>
      <c r="G76" s="45">
        <f>ROUND('Dynamic Volume'!B78*0.01*0.75,0)</f>
        <v>0</v>
      </c>
      <c r="H76" s="46">
        <f>Dynamic!$D$6*'Dynamic Annual English'!G76*'Dynamic Annual English'!B76</f>
        <v>0</v>
      </c>
      <c r="I76" s="45">
        <f>ROUND('Dynamic Volume'!B78*0.01*0.75,0)</f>
        <v>0</v>
      </c>
      <c r="J76" s="46">
        <f>Dynamic!$E$6*'Dynamic Annual English'!I76*'Dynamic Annual English'!B76</f>
        <v>0</v>
      </c>
      <c r="K76" s="123">
        <f t="shared" si="2"/>
        <v>0</v>
      </c>
      <c r="L76" s="49">
        <f t="shared" si="3"/>
        <v>9</v>
      </c>
      <c r="M76" s="51" t="s">
        <v>251</v>
      </c>
      <c r="N76" s="108" t="s">
        <v>274</v>
      </c>
    </row>
    <row r="77" spans="1:14" x14ac:dyDescent="0.25">
      <c r="A77" s="24" t="s">
        <v>172</v>
      </c>
      <c r="B77" s="51">
        <v>7</v>
      </c>
      <c r="C77" s="45">
        <f>ROUND('Dynamic Volume'!B79*0.9*0.75,0)</f>
        <v>8</v>
      </c>
      <c r="D77" s="46">
        <f>Dynamic!$B$6*'Dynamic Annual English'!C77*'Dynamic Annual English'!B77</f>
        <v>0</v>
      </c>
      <c r="E77" s="45">
        <f>ROUND('Dynamic Volume'!B79*0.08*0.75,0)</f>
        <v>1</v>
      </c>
      <c r="F77" s="46">
        <f>Dynamic!$C$6*'Dynamic Annual English'!E77*'Dynamic Annual English'!B77</f>
        <v>0</v>
      </c>
      <c r="G77" s="45">
        <f>ROUND('Dynamic Volume'!B79*0.01*0.75,0)</f>
        <v>0</v>
      </c>
      <c r="H77" s="46">
        <f>Dynamic!$D$6*'Dynamic Annual English'!G77*'Dynamic Annual English'!B77</f>
        <v>0</v>
      </c>
      <c r="I77" s="45">
        <f>ROUND('Dynamic Volume'!B79*0.01*0.75,0)</f>
        <v>0</v>
      </c>
      <c r="J77" s="46">
        <f>Dynamic!$E$6*'Dynamic Annual English'!I77*'Dynamic Annual English'!B77</f>
        <v>0</v>
      </c>
      <c r="K77" s="123">
        <f t="shared" si="2"/>
        <v>0</v>
      </c>
      <c r="L77" s="49">
        <f t="shared" si="3"/>
        <v>9</v>
      </c>
      <c r="M77" s="51" t="s">
        <v>251</v>
      </c>
      <c r="N77" s="108" t="s">
        <v>274</v>
      </c>
    </row>
    <row r="78" spans="1:14" x14ac:dyDescent="0.25">
      <c r="A78" s="24" t="s">
        <v>173</v>
      </c>
      <c r="B78" s="51">
        <v>7</v>
      </c>
      <c r="C78" s="45">
        <f>ROUND('Dynamic Volume'!B80*0.9*0.75,0)</f>
        <v>8</v>
      </c>
      <c r="D78" s="46">
        <f>Dynamic!$B$6*'Dynamic Annual English'!C78*'Dynamic Annual English'!B78</f>
        <v>0</v>
      </c>
      <c r="E78" s="45">
        <f>ROUND('Dynamic Volume'!B80*0.08*0.75,0)</f>
        <v>1</v>
      </c>
      <c r="F78" s="46">
        <f>Dynamic!$C$6*'Dynamic Annual English'!E78*'Dynamic Annual English'!B78</f>
        <v>0</v>
      </c>
      <c r="G78" s="45">
        <f>ROUND('Dynamic Volume'!B80*0.01*0.75,0)</f>
        <v>0</v>
      </c>
      <c r="H78" s="46">
        <f>Dynamic!$D$6*'Dynamic Annual English'!G78*'Dynamic Annual English'!B78</f>
        <v>0</v>
      </c>
      <c r="I78" s="45">
        <f>ROUND('Dynamic Volume'!B80*0.01*0.75,0)</f>
        <v>0</v>
      </c>
      <c r="J78" s="46">
        <f>Dynamic!$E$6*'Dynamic Annual English'!I78*'Dynamic Annual English'!B78</f>
        <v>0</v>
      </c>
      <c r="K78" s="123">
        <f t="shared" si="2"/>
        <v>0</v>
      </c>
      <c r="L78" s="49">
        <f t="shared" si="3"/>
        <v>9</v>
      </c>
      <c r="M78" s="51" t="s">
        <v>251</v>
      </c>
      <c r="N78" s="110" t="s">
        <v>268</v>
      </c>
    </row>
    <row r="79" spans="1:14" x14ac:dyDescent="0.25">
      <c r="A79" s="24" t="s">
        <v>174</v>
      </c>
      <c r="B79" s="51">
        <v>4</v>
      </c>
      <c r="C79" s="45">
        <f>ROUND('Dynamic Volume'!B81*0.9*0.75,0)</f>
        <v>8</v>
      </c>
      <c r="D79" s="46">
        <f>Dynamic!$B$6*'Dynamic Annual English'!C79*'Dynamic Annual English'!B79</f>
        <v>0</v>
      </c>
      <c r="E79" s="45">
        <f>ROUND('Dynamic Volume'!B81*0.08*0.75,0)</f>
        <v>1</v>
      </c>
      <c r="F79" s="46">
        <f>Dynamic!$C$6*'Dynamic Annual English'!E79*'Dynamic Annual English'!B79</f>
        <v>0</v>
      </c>
      <c r="G79" s="45">
        <f>ROUND('Dynamic Volume'!B81*0.01*0.75,0)</f>
        <v>0</v>
      </c>
      <c r="H79" s="46">
        <f>Dynamic!$D$6*'Dynamic Annual English'!G79*'Dynamic Annual English'!B79</f>
        <v>0</v>
      </c>
      <c r="I79" s="45">
        <f>ROUND('Dynamic Volume'!B81*0.01*0.75,0)</f>
        <v>0</v>
      </c>
      <c r="J79" s="46">
        <f>Dynamic!$E$6*'Dynamic Annual English'!I79*'Dynamic Annual English'!B79</f>
        <v>0</v>
      </c>
      <c r="K79" s="123">
        <f t="shared" si="2"/>
        <v>0</v>
      </c>
      <c r="L79" s="49">
        <f t="shared" si="3"/>
        <v>9</v>
      </c>
      <c r="M79" s="51" t="s">
        <v>251</v>
      </c>
      <c r="N79" s="110" t="s">
        <v>268</v>
      </c>
    </row>
    <row r="80" spans="1:14" ht="30" x14ac:dyDescent="0.25">
      <c r="A80" s="24" t="s">
        <v>175</v>
      </c>
      <c r="B80" s="51">
        <v>7</v>
      </c>
      <c r="C80" s="45">
        <f>ROUND('Dynamic Volume'!B82*0.9*0.75,0)</f>
        <v>8</v>
      </c>
      <c r="D80" s="46">
        <f>Dynamic!$B$6*'Dynamic Annual English'!C80*'Dynamic Annual English'!B80</f>
        <v>0</v>
      </c>
      <c r="E80" s="45">
        <f>ROUND('Dynamic Volume'!B82*0.08*0.75,0)</f>
        <v>1</v>
      </c>
      <c r="F80" s="46">
        <f>Dynamic!$C$6*'Dynamic Annual English'!E80*'Dynamic Annual English'!B80</f>
        <v>0</v>
      </c>
      <c r="G80" s="45">
        <f>ROUND('Dynamic Volume'!B82*0.01*0.75,0)</f>
        <v>0</v>
      </c>
      <c r="H80" s="46">
        <f>Dynamic!$D$6*'Dynamic Annual English'!G80*'Dynamic Annual English'!B80</f>
        <v>0</v>
      </c>
      <c r="I80" s="45">
        <f>ROUND('Dynamic Volume'!B82*0.01*0.75,0)</f>
        <v>0</v>
      </c>
      <c r="J80" s="46">
        <f>Dynamic!$E$6*'Dynamic Annual English'!I80*'Dynamic Annual English'!B80</f>
        <v>0</v>
      </c>
      <c r="K80" s="123">
        <f t="shared" si="2"/>
        <v>0</v>
      </c>
      <c r="L80" s="49">
        <f t="shared" si="3"/>
        <v>9</v>
      </c>
      <c r="M80" s="51" t="s">
        <v>251</v>
      </c>
      <c r="N80" s="110" t="s">
        <v>268</v>
      </c>
    </row>
    <row r="81" spans="1:14" ht="30" x14ac:dyDescent="0.25">
      <c r="A81" s="24" t="s">
        <v>176</v>
      </c>
      <c r="B81" s="51">
        <v>7</v>
      </c>
      <c r="C81" s="45">
        <f>ROUND('Dynamic Volume'!B83*0.9*0.75,0)</f>
        <v>8</v>
      </c>
      <c r="D81" s="46">
        <f>Dynamic!$B$6*'Dynamic Annual English'!C81*'Dynamic Annual English'!B81</f>
        <v>0</v>
      </c>
      <c r="E81" s="45">
        <f>ROUND('Dynamic Volume'!B83*0.08*0.75,0)</f>
        <v>1</v>
      </c>
      <c r="F81" s="46">
        <f>Dynamic!$C$6*'Dynamic Annual English'!E81*'Dynamic Annual English'!B81</f>
        <v>0</v>
      </c>
      <c r="G81" s="45">
        <f>ROUND('Dynamic Volume'!B83*0.01*0.75,0)</f>
        <v>0</v>
      </c>
      <c r="H81" s="46">
        <f>Dynamic!$D$6*'Dynamic Annual English'!G81*'Dynamic Annual English'!B81</f>
        <v>0</v>
      </c>
      <c r="I81" s="45">
        <f>ROUND('Dynamic Volume'!B83*0.01*0.75,0)</f>
        <v>0</v>
      </c>
      <c r="J81" s="46">
        <f>Dynamic!$E$6*'Dynamic Annual English'!I81*'Dynamic Annual English'!B81</f>
        <v>0</v>
      </c>
      <c r="K81" s="123">
        <f t="shared" si="2"/>
        <v>0</v>
      </c>
      <c r="L81" s="49">
        <f t="shared" si="3"/>
        <v>9</v>
      </c>
      <c r="M81" s="51" t="s">
        <v>251</v>
      </c>
      <c r="N81" s="110" t="s">
        <v>268</v>
      </c>
    </row>
    <row r="82" spans="1:14" x14ac:dyDescent="0.25">
      <c r="A82" s="24" t="s">
        <v>177</v>
      </c>
      <c r="B82" s="51">
        <v>6</v>
      </c>
      <c r="C82" s="45">
        <f>ROUND('Dynamic Volume'!B84*0.9*0.75,0)</f>
        <v>8</v>
      </c>
      <c r="D82" s="46">
        <f>Dynamic!$B$6*'Dynamic Annual English'!C82*'Dynamic Annual English'!B82</f>
        <v>0</v>
      </c>
      <c r="E82" s="45">
        <f>ROUND('Dynamic Volume'!B84*0.08*0.75,0)</f>
        <v>1</v>
      </c>
      <c r="F82" s="46">
        <f>Dynamic!$C$6*'Dynamic Annual English'!E82*'Dynamic Annual English'!B82</f>
        <v>0</v>
      </c>
      <c r="G82" s="45">
        <f>ROUND('Dynamic Volume'!B84*0.01*0.75,0)</f>
        <v>0</v>
      </c>
      <c r="H82" s="46">
        <f>Dynamic!$D$6*'Dynamic Annual English'!G82*'Dynamic Annual English'!B82</f>
        <v>0</v>
      </c>
      <c r="I82" s="45">
        <f>ROUND('Dynamic Volume'!B84*0.01*0.75,0)</f>
        <v>0</v>
      </c>
      <c r="J82" s="46">
        <f>Dynamic!$E$6*'Dynamic Annual English'!I82*'Dynamic Annual English'!B82</f>
        <v>0</v>
      </c>
      <c r="K82" s="123">
        <f t="shared" si="2"/>
        <v>0</v>
      </c>
      <c r="L82" s="49">
        <f t="shared" si="3"/>
        <v>9</v>
      </c>
      <c r="M82" s="51" t="s">
        <v>251</v>
      </c>
      <c r="N82" s="108" t="s">
        <v>274</v>
      </c>
    </row>
    <row r="83" spans="1:14" x14ac:dyDescent="0.25">
      <c r="A83" s="24" t="s">
        <v>178</v>
      </c>
      <c r="B83" s="51">
        <v>7</v>
      </c>
      <c r="C83" s="45">
        <f>ROUND('Dynamic Volume'!B85*0.9*0.75,0)</f>
        <v>8</v>
      </c>
      <c r="D83" s="46">
        <f>Dynamic!$B$6*'Dynamic Annual English'!C83*'Dynamic Annual English'!B83</f>
        <v>0</v>
      </c>
      <c r="E83" s="45">
        <f>ROUND('Dynamic Volume'!B85*0.08*0.75,0)</f>
        <v>1</v>
      </c>
      <c r="F83" s="46">
        <f>Dynamic!$C$6*'Dynamic Annual English'!E83*'Dynamic Annual English'!B83</f>
        <v>0</v>
      </c>
      <c r="G83" s="45">
        <f>ROUND('Dynamic Volume'!B85*0.01*0.75,0)</f>
        <v>0</v>
      </c>
      <c r="H83" s="46">
        <f>Dynamic!$D$6*'Dynamic Annual English'!G83*'Dynamic Annual English'!B83</f>
        <v>0</v>
      </c>
      <c r="I83" s="45">
        <f>ROUND('Dynamic Volume'!B85*0.01*0.75,0)</f>
        <v>0</v>
      </c>
      <c r="J83" s="46">
        <f>Dynamic!$E$6*'Dynamic Annual English'!I83*'Dynamic Annual English'!B83</f>
        <v>0</v>
      </c>
      <c r="K83" s="123">
        <f t="shared" si="2"/>
        <v>0</v>
      </c>
      <c r="L83" s="49">
        <f t="shared" si="3"/>
        <v>9</v>
      </c>
      <c r="M83" s="51" t="s">
        <v>251</v>
      </c>
      <c r="N83" s="108" t="s">
        <v>274</v>
      </c>
    </row>
    <row r="84" spans="1:14" x14ac:dyDescent="0.25">
      <c r="A84" s="24" t="s">
        <v>179</v>
      </c>
      <c r="B84" s="51">
        <v>5</v>
      </c>
      <c r="C84" s="45">
        <f>ROUND('Dynamic Volume'!B86*0.9*0.75,0)</f>
        <v>8</v>
      </c>
      <c r="D84" s="46">
        <f>Dynamic!$B$6*'Dynamic Annual English'!C84*'Dynamic Annual English'!B84</f>
        <v>0</v>
      </c>
      <c r="E84" s="45">
        <f>ROUND('Dynamic Volume'!B86*0.08*0.75,0)</f>
        <v>1</v>
      </c>
      <c r="F84" s="46">
        <f>Dynamic!$C$6*'Dynamic Annual English'!E84*'Dynamic Annual English'!B84</f>
        <v>0</v>
      </c>
      <c r="G84" s="45">
        <f>ROUND('Dynamic Volume'!B86*0.01*0.75,0)</f>
        <v>0</v>
      </c>
      <c r="H84" s="46">
        <f>Dynamic!$D$6*'Dynamic Annual English'!G84*'Dynamic Annual English'!B84</f>
        <v>0</v>
      </c>
      <c r="I84" s="45">
        <f>ROUND('Dynamic Volume'!B86*0.01*0.75,0)</f>
        <v>0</v>
      </c>
      <c r="J84" s="46">
        <f>Dynamic!$E$6*'Dynamic Annual English'!I84*'Dynamic Annual English'!B84</f>
        <v>0</v>
      </c>
      <c r="K84" s="123">
        <f t="shared" si="2"/>
        <v>0</v>
      </c>
      <c r="L84" s="49">
        <f t="shared" si="3"/>
        <v>9</v>
      </c>
      <c r="M84" s="51" t="s">
        <v>251</v>
      </c>
      <c r="N84" s="108" t="s">
        <v>274</v>
      </c>
    </row>
    <row r="85" spans="1:14" x14ac:dyDescent="0.25">
      <c r="A85" s="24" t="s">
        <v>180</v>
      </c>
      <c r="B85" s="51">
        <v>5</v>
      </c>
      <c r="C85" s="45">
        <f>ROUND('Dynamic Volume'!B87*0.9*0.75,0)</f>
        <v>8</v>
      </c>
      <c r="D85" s="46">
        <f>Dynamic!$B$6*'Dynamic Annual English'!C85*'Dynamic Annual English'!B85</f>
        <v>0</v>
      </c>
      <c r="E85" s="45">
        <f>ROUND('Dynamic Volume'!B87*0.08*0.75,0)</f>
        <v>1</v>
      </c>
      <c r="F85" s="46">
        <f>Dynamic!$C$6*'Dynamic Annual English'!E85*'Dynamic Annual English'!B85</f>
        <v>0</v>
      </c>
      <c r="G85" s="45">
        <f>ROUND('Dynamic Volume'!B87*0.01*0.75,0)</f>
        <v>0</v>
      </c>
      <c r="H85" s="46">
        <f>Dynamic!$D$6*'Dynamic Annual English'!G85*'Dynamic Annual English'!B85</f>
        <v>0</v>
      </c>
      <c r="I85" s="45">
        <f>ROUND('Dynamic Volume'!B87*0.01*0.75,0)</f>
        <v>0</v>
      </c>
      <c r="J85" s="46">
        <f>Dynamic!$E$6*'Dynamic Annual English'!I85*'Dynamic Annual English'!B85</f>
        <v>0</v>
      </c>
      <c r="K85" s="123">
        <f t="shared" si="2"/>
        <v>0</v>
      </c>
      <c r="L85" s="49">
        <f t="shared" si="3"/>
        <v>9</v>
      </c>
      <c r="M85" s="51" t="s">
        <v>251</v>
      </c>
      <c r="N85" s="108" t="s">
        <v>274</v>
      </c>
    </row>
    <row r="86" spans="1:14" x14ac:dyDescent="0.25">
      <c r="A86" s="24" t="s">
        <v>181</v>
      </c>
      <c r="B86" s="51">
        <v>9</v>
      </c>
      <c r="C86" s="45">
        <f>ROUND('Dynamic Volume'!B88*0.9*0.75,0)</f>
        <v>8</v>
      </c>
      <c r="D86" s="46">
        <f>Dynamic!$B$6*'Dynamic Annual English'!C86*'Dynamic Annual English'!B86</f>
        <v>0</v>
      </c>
      <c r="E86" s="45">
        <f>ROUND('Dynamic Volume'!B88*0.08*0.75,0)</f>
        <v>1</v>
      </c>
      <c r="F86" s="46">
        <f>Dynamic!$C$6*'Dynamic Annual English'!E86*'Dynamic Annual English'!B86</f>
        <v>0</v>
      </c>
      <c r="G86" s="45">
        <f>ROUND('Dynamic Volume'!B88*0.01*0.75,0)</f>
        <v>0</v>
      </c>
      <c r="H86" s="46">
        <f>Dynamic!$D$6*'Dynamic Annual English'!G86*'Dynamic Annual English'!B86</f>
        <v>0</v>
      </c>
      <c r="I86" s="45">
        <f>ROUND('Dynamic Volume'!B88*0.01*0.75,0)</f>
        <v>0</v>
      </c>
      <c r="J86" s="46">
        <f>Dynamic!$E$6*'Dynamic Annual English'!I86*'Dynamic Annual English'!B86</f>
        <v>0</v>
      </c>
      <c r="K86" s="123">
        <f t="shared" si="2"/>
        <v>0</v>
      </c>
      <c r="L86" s="49">
        <f t="shared" si="3"/>
        <v>9</v>
      </c>
      <c r="M86" s="51" t="s">
        <v>251</v>
      </c>
      <c r="N86" s="108" t="s">
        <v>274</v>
      </c>
    </row>
    <row r="87" spans="1:14" x14ac:dyDescent="0.25">
      <c r="A87" s="24" t="s">
        <v>182</v>
      </c>
      <c r="B87" s="51">
        <v>6</v>
      </c>
      <c r="C87" s="45">
        <f>ROUND('Dynamic Volume'!B89*0.9*0.75,0)</f>
        <v>8</v>
      </c>
      <c r="D87" s="46">
        <f>Dynamic!$B$6*'Dynamic Annual English'!C87*'Dynamic Annual English'!B87</f>
        <v>0</v>
      </c>
      <c r="E87" s="45">
        <f>ROUND('Dynamic Volume'!B89*0.08*0.75,0)</f>
        <v>1</v>
      </c>
      <c r="F87" s="46">
        <f>Dynamic!$C$6*'Dynamic Annual English'!E87*'Dynamic Annual English'!B87</f>
        <v>0</v>
      </c>
      <c r="G87" s="45">
        <f>ROUND('Dynamic Volume'!B89*0.01*0.75,0)</f>
        <v>0</v>
      </c>
      <c r="H87" s="46">
        <f>Dynamic!$D$6*'Dynamic Annual English'!G87*'Dynamic Annual English'!B87</f>
        <v>0</v>
      </c>
      <c r="I87" s="45">
        <f>ROUND('Dynamic Volume'!B89*0.01*0.75,0)</f>
        <v>0</v>
      </c>
      <c r="J87" s="46">
        <f>Dynamic!$E$6*'Dynamic Annual English'!I87*'Dynamic Annual English'!B87</f>
        <v>0</v>
      </c>
      <c r="K87" s="123">
        <f t="shared" si="2"/>
        <v>0</v>
      </c>
      <c r="L87" s="49">
        <f t="shared" si="3"/>
        <v>9</v>
      </c>
      <c r="M87" s="51" t="s">
        <v>251</v>
      </c>
      <c r="N87" s="108" t="s">
        <v>274</v>
      </c>
    </row>
    <row r="88" spans="1:14" x14ac:dyDescent="0.25">
      <c r="A88" s="24" t="s">
        <v>183</v>
      </c>
      <c r="B88" s="51">
        <v>6</v>
      </c>
      <c r="C88" s="45">
        <f>ROUND('Dynamic Volume'!B90*0.9*0.75,0)</f>
        <v>8</v>
      </c>
      <c r="D88" s="46">
        <f>Dynamic!$B$6*'Dynamic Annual English'!C88*'Dynamic Annual English'!B88</f>
        <v>0</v>
      </c>
      <c r="E88" s="45">
        <f>ROUND('Dynamic Volume'!B90*0.08*0.75,0)</f>
        <v>1</v>
      </c>
      <c r="F88" s="46">
        <f>Dynamic!$C$6*'Dynamic Annual English'!E88*'Dynamic Annual English'!B88</f>
        <v>0</v>
      </c>
      <c r="G88" s="45">
        <f>ROUND('Dynamic Volume'!B90*0.01*0.75,0)</f>
        <v>0</v>
      </c>
      <c r="H88" s="46">
        <f>Dynamic!$D$6*'Dynamic Annual English'!G88*'Dynamic Annual English'!B88</f>
        <v>0</v>
      </c>
      <c r="I88" s="45">
        <f>ROUND('Dynamic Volume'!B90*0.01*0.75,0)</f>
        <v>0</v>
      </c>
      <c r="J88" s="46">
        <f>Dynamic!$E$6*'Dynamic Annual English'!I88*'Dynamic Annual English'!B88</f>
        <v>0</v>
      </c>
      <c r="K88" s="123">
        <f t="shared" si="2"/>
        <v>0</v>
      </c>
      <c r="L88" s="49">
        <f t="shared" si="3"/>
        <v>9</v>
      </c>
      <c r="M88" s="51" t="s">
        <v>251</v>
      </c>
      <c r="N88" s="108" t="s">
        <v>274</v>
      </c>
    </row>
    <row r="89" spans="1:14" x14ac:dyDescent="0.25">
      <c r="A89" s="24" t="s">
        <v>184</v>
      </c>
      <c r="B89" s="51">
        <v>5</v>
      </c>
      <c r="C89" s="45">
        <f>ROUND('Dynamic Volume'!B91*0.9*0.75,0)</f>
        <v>8</v>
      </c>
      <c r="D89" s="46">
        <f>Dynamic!$B$6*'Dynamic Annual English'!C89*'Dynamic Annual English'!B89</f>
        <v>0</v>
      </c>
      <c r="E89" s="45">
        <f>ROUND('Dynamic Volume'!B91*0.08*0.75,0)</f>
        <v>1</v>
      </c>
      <c r="F89" s="46">
        <f>Dynamic!$C$6*'Dynamic Annual English'!E89*'Dynamic Annual English'!B89</f>
        <v>0</v>
      </c>
      <c r="G89" s="45">
        <f>ROUND('Dynamic Volume'!B91*0.01*0.75,0)</f>
        <v>0</v>
      </c>
      <c r="H89" s="46">
        <f>Dynamic!$D$6*'Dynamic Annual English'!G89*'Dynamic Annual English'!B89</f>
        <v>0</v>
      </c>
      <c r="I89" s="45">
        <f>ROUND('Dynamic Volume'!B91*0.01*0.75,0)</f>
        <v>0</v>
      </c>
      <c r="J89" s="46">
        <f>Dynamic!$E$6*'Dynamic Annual English'!I89*'Dynamic Annual English'!B89</f>
        <v>0</v>
      </c>
      <c r="K89" s="123">
        <f t="shared" si="2"/>
        <v>0</v>
      </c>
      <c r="L89" s="49">
        <f t="shared" si="3"/>
        <v>9</v>
      </c>
      <c r="M89" s="51" t="s">
        <v>251</v>
      </c>
      <c r="N89" s="108" t="s">
        <v>274</v>
      </c>
    </row>
    <row r="90" spans="1:14" x14ac:dyDescent="0.25">
      <c r="A90" s="24" t="s">
        <v>185</v>
      </c>
      <c r="B90" s="51">
        <v>6</v>
      </c>
      <c r="C90" s="45">
        <f>ROUND('Dynamic Volume'!B92*0.9*0.75,0)</f>
        <v>8</v>
      </c>
      <c r="D90" s="46">
        <f>Dynamic!$B$6*'Dynamic Annual English'!C90*'Dynamic Annual English'!B90</f>
        <v>0</v>
      </c>
      <c r="E90" s="45">
        <f>ROUND('Dynamic Volume'!B92*0.08*0.75,0)</f>
        <v>1</v>
      </c>
      <c r="F90" s="46">
        <f>Dynamic!$C$6*'Dynamic Annual English'!E90*'Dynamic Annual English'!B90</f>
        <v>0</v>
      </c>
      <c r="G90" s="45">
        <f>ROUND('Dynamic Volume'!B92*0.01*0.75,0)</f>
        <v>0</v>
      </c>
      <c r="H90" s="46">
        <f>Dynamic!$D$6*'Dynamic Annual English'!G90*'Dynamic Annual English'!B90</f>
        <v>0</v>
      </c>
      <c r="I90" s="45">
        <f>ROUND('Dynamic Volume'!B92*0.01*0.75,0)</f>
        <v>0</v>
      </c>
      <c r="J90" s="46">
        <f>Dynamic!$E$6*'Dynamic Annual English'!I90*'Dynamic Annual English'!B90</f>
        <v>0</v>
      </c>
      <c r="K90" s="123">
        <f t="shared" si="2"/>
        <v>0</v>
      </c>
      <c r="L90" s="49">
        <f t="shared" si="3"/>
        <v>9</v>
      </c>
      <c r="M90" s="51" t="s">
        <v>251</v>
      </c>
      <c r="N90" s="108" t="s">
        <v>274</v>
      </c>
    </row>
    <row r="91" spans="1:14" x14ac:dyDescent="0.25">
      <c r="A91" s="24" t="s">
        <v>186</v>
      </c>
      <c r="B91" s="51">
        <v>6</v>
      </c>
      <c r="C91" s="45">
        <f>ROUND('Dynamic Volume'!B93*0.9*0.75,0)</f>
        <v>8</v>
      </c>
      <c r="D91" s="46">
        <f>Dynamic!$B$6*'Dynamic Annual English'!C91*'Dynamic Annual English'!B91</f>
        <v>0</v>
      </c>
      <c r="E91" s="45">
        <f>ROUND('Dynamic Volume'!B93*0.08*0.75,0)</f>
        <v>1</v>
      </c>
      <c r="F91" s="46">
        <f>Dynamic!$C$6*'Dynamic Annual English'!E91*'Dynamic Annual English'!B91</f>
        <v>0</v>
      </c>
      <c r="G91" s="45">
        <f>ROUND('Dynamic Volume'!B93*0.01*0.75,0)</f>
        <v>0</v>
      </c>
      <c r="H91" s="46">
        <f>Dynamic!$D$6*'Dynamic Annual English'!G91*'Dynamic Annual English'!B91</f>
        <v>0</v>
      </c>
      <c r="I91" s="45">
        <f>ROUND('Dynamic Volume'!B93*0.01*0.75,0)</f>
        <v>0</v>
      </c>
      <c r="J91" s="46">
        <f>Dynamic!$E$6*'Dynamic Annual English'!I91*'Dynamic Annual English'!B91</f>
        <v>0</v>
      </c>
      <c r="K91" s="123">
        <f t="shared" si="2"/>
        <v>0</v>
      </c>
      <c r="L91" s="49">
        <f t="shared" si="3"/>
        <v>9</v>
      </c>
      <c r="M91" s="51" t="s">
        <v>251</v>
      </c>
      <c r="N91" s="108" t="s">
        <v>274</v>
      </c>
    </row>
    <row r="92" spans="1:14" x14ac:dyDescent="0.25">
      <c r="A92" s="24" t="s">
        <v>187</v>
      </c>
      <c r="B92" s="51">
        <v>7</v>
      </c>
      <c r="C92" s="45">
        <f>ROUND('Dynamic Volume'!B94*0.9*0.75,0)</f>
        <v>8</v>
      </c>
      <c r="D92" s="46">
        <f>Dynamic!$B$6*'Dynamic Annual English'!C92*'Dynamic Annual English'!B92</f>
        <v>0</v>
      </c>
      <c r="E92" s="45">
        <f>ROUND('Dynamic Volume'!B94*0.08*0.75,0)</f>
        <v>1</v>
      </c>
      <c r="F92" s="46">
        <f>Dynamic!$C$6*'Dynamic Annual English'!E92*'Dynamic Annual English'!B92</f>
        <v>0</v>
      </c>
      <c r="G92" s="45">
        <f>ROUND('Dynamic Volume'!B94*0.01*0.75,0)</f>
        <v>0</v>
      </c>
      <c r="H92" s="46">
        <f>Dynamic!$D$6*'Dynamic Annual English'!G92*'Dynamic Annual English'!B92</f>
        <v>0</v>
      </c>
      <c r="I92" s="45">
        <f>ROUND('Dynamic Volume'!B94*0.01*0.75,0)</f>
        <v>0</v>
      </c>
      <c r="J92" s="46">
        <f>Dynamic!$E$6*'Dynamic Annual English'!I92*'Dynamic Annual English'!B92</f>
        <v>0</v>
      </c>
      <c r="K92" s="123">
        <f t="shared" si="2"/>
        <v>0</v>
      </c>
      <c r="L92" s="49">
        <f t="shared" si="3"/>
        <v>9</v>
      </c>
      <c r="M92" s="51" t="s">
        <v>251</v>
      </c>
      <c r="N92" s="108" t="s">
        <v>274</v>
      </c>
    </row>
    <row r="93" spans="1:14" x14ac:dyDescent="0.25">
      <c r="A93" s="24" t="s">
        <v>188</v>
      </c>
      <c r="B93" s="51">
        <v>5</v>
      </c>
      <c r="C93" s="45">
        <f>ROUND('Dynamic Volume'!B95*0.9*0.75,0)</f>
        <v>8</v>
      </c>
      <c r="D93" s="46">
        <f>Dynamic!$B$6*'Dynamic Annual English'!C93*'Dynamic Annual English'!B93</f>
        <v>0</v>
      </c>
      <c r="E93" s="45">
        <f>ROUND('Dynamic Volume'!B95*0.08*0.75,0)</f>
        <v>1</v>
      </c>
      <c r="F93" s="46">
        <f>Dynamic!$C$6*'Dynamic Annual English'!E93*'Dynamic Annual English'!B93</f>
        <v>0</v>
      </c>
      <c r="G93" s="45">
        <f>ROUND('Dynamic Volume'!B95*0.01*0.75,0)</f>
        <v>0</v>
      </c>
      <c r="H93" s="46">
        <f>Dynamic!$D$6*'Dynamic Annual English'!G93*'Dynamic Annual English'!B93</f>
        <v>0</v>
      </c>
      <c r="I93" s="45">
        <f>ROUND('Dynamic Volume'!B95*0.01*0.75,0)</f>
        <v>0</v>
      </c>
      <c r="J93" s="46">
        <f>Dynamic!$E$6*'Dynamic Annual English'!I93*'Dynamic Annual English'!B93</f>
        <v>0</v>
      </c>
      <c r="K93" s="123">
        <f t="shared" si="2"/>
        <v>0</v>
      </c>
      <c r="L93" s="49">
        <f t="shared" si="3"/>
        <v>9</v>
      </c>
      <c r="M93" s="51" t="s">
        <v>251</v>
      </c>
      <c r="N93" s="108" t="s">
        <v>274</v>
      </c>
    </row>
    <row r="94" spans="1:14" s="49" customFormat="1" x14ac:dyDescent="0.25">
      <c r="A94" s="24" t="s">
        <v>189</v>
      </c>
      <c r="B94" s="51">
        <v>5</v>
      </c>
      <c r="C94" s="45">
        <f>ROUND('Dynamic Volume'!B96*0.9*0.75,0)</f>
        <v>8</v>
      </c>
      <c r="D94" s="46">
        <f>Dynamic!$B$6*'Dynamic Annual English'!C94*'Dynamic Annual English'!B94</f>
        <v>0</v>
      </c>
      <c r="E94" s="45">
        <f>ROUND('Dynamic Volume'!B96*0.08*0.75,0)</f>
        <v>1</v>
      </c>
      <c r="F94" s="46">
        <f>Dynamic!$C$6*'Dynamic Annual English'!E94*'Dynamic Annual English'!B94</f>
        <v>0</v>
      </c>
      <c r="G94" s="45">
        <f>ROUND('Dynamic Volume'!B96*0.01*0.75,0)</f>
        <v>0</v>
      </c>
      <c r="H94" s="46">
        <f>Dynamic!$D$6*'Dynamic Annual English'!G94*'Dynamic Annual English'!B94</f>
        <v>0</v>
      </c>
      <c r="I94" s="45">
        <f>ROUND('Dynamic Volume'!B96*0.01*0.75,0)</f>
        <v>0</v>
      </c>
      <c r="J94" s="46">
        <f>Dynamic!$E$6*'Dynamic Annual English'!I94*'Dynamic Annual English'!B94</f>
        <v>0</v>
      </c>
      <c r="K94" s="123">
        <f t="shared" si="2"/>
        <v>0</v>
      </c>
      <c r="L94" s="49">
        <f t="shared" si="3"/>
        <v>9</v>
      </c>
      <c r="M94" s="51" t="s">
        <v>251</v>
      </c>
      <c r="N94" s="108" t="s">
        <v>274</v>
      </c>
    </row>
    <row r="95" spans="1:14" x14ac:dyDescent="0.25">
      <c r="A95" s="24" t="s">
        <v>190</v>
      </c>
      <c r="B95" s="51">
        <v>5</v>
      </c>
      <c r="C95" s="45">
        <f>ROUND('Dynamic Volume'!B97*0.9*0.75,0)</f>
        <v>8</v>
      </c>
      <c r="D95" s="46">
        <f>Dynamic!$B$6*'Dynamic Annual English'!C95*'Dynamic Annual English'!B95</f>
        <v>0</v>
      </c>
      <c r="E95" s="45">
        <f>ROUND('Dynamic Volume'!B97*0.08*0.75,0)</f>
        <v>1</v>
      </c>
      <c r="F95" s="46">
        <f>Dynamic!$C$6*'Dynamic Annual English'!E95*'Dynamic Annual English'!B95</f>
        <v>0</v>
      </c>
      <c r="G95" s="45">
        <f>ROUND('Dynamic Volume'!B97*0.01*0.75,0)</f>
        <v>0</v>
      </c>
      <c r="H95" s="46">
        <f>Dynamic!$D$6*'Dynamic Annual English'!G95*'Dynamic Annual English'!B95</f>
        <v>0</v>
      </c>
      <c r="I95" s="45">
        <f>ROUND('Dynamic Volume'!B97*0.01*0.75,0)</f>
        <v>0</v>
      </c>
      <c r="J95" s="46">
        <f>Dynamic!$E$6*'Dynamic Annual English'!I95*'Dynamic Annual English'!B95</f>
        <v>0</v>
      </c>
      <c r="K95" s="123">
        <f t="shared" si="2"/>
        <v>0</v>
      </c>
      <c r="L95" s="49">
        <f t="shared" si="3"/>
        <v>9</v>
      </c>
      <c r="M95" s="51" t="s">
        <v>251</v>
      </c>
      <c r="N95" s="108" t="s">
        <v>274</v>
      </c>
    </row>
    <row r="96" spans="1:14" x14ac:dyDescent="0.25">
      <c r="A96" s="24" t="s">
        <v>191</v>
      </c>
      <c r="B96" s="51">
        <v>7</v>
      </c>
      <c r="C96" s="45">
        <f>ROUND('Dynamic Volume'!B98*0.9*0.75,0)</f>
        <v>8</v>
      </c>
      <c r="D96" s="46">
        <f>Dynamic!$B$6*'Dynamic Annual English'!C96*'Dynamic Annual English'!B96</f>
        <v>0</v>
      </c>
      <c r="E96" s="45">
        <f>ROUND('Dynamic Volume'!B98*0.08*0.75,0)</f>
        <v>1</v>
      </c>
      <c r="F96" s="46">
        <f>Dynamic!$C$6*'Dynamic Annual English'!E96*'Dynamic Annual English'!B96</f>
        <v>0</v>
      </c>
      <c r="G96" s="45">
        <f>ROUND('Dynamic Volume'!B98*0.01*0.75,0)</f>
        <v>0</v>
      </c>
      <c r="H96" s="46">
        <f>Dynamic!$D$6*'Dynamic Annual English'!G96*'Dynamic Annual English'!B96</f>
        <v>0</v>
      </c>
      <c r="I96" s="45">
        <f>ROUND('Dynamic Volume'!B98*0.01*0.75,0)</f>
        <v>0</v>
      </c>
      <c r="J96" s="46">
        <f>Dynamic!$E$6*'Dynamic Annual English'!I96*'Dynamic Annual English'!B96</f>
        <v>0</v>
      </c>
      <c r="K96" s="123">
        <f t="shared" si="2"/>
        <v>0</v>
      </c>
      <c r="L96" s="49">
        <f t="shared" si="3"/>
        <v>9</v>
      </c>
      <c r="M96" s="51" t="s">
        <v>251</v>
      </c>
      <c r="N96" s="110" t="s">
        <v>268</v>
      </c>
    </row>
    <row r="97" spans="1:14" x14ac:dyDescent="0.25">
      <c r="A97" s="24" t="s">
        <v>192</v>
      </c>
      <c r="B97" s="51">
        <v>7</v>
      </c>
      <c r="C97" s="45">
        <f>ROUND('Dynamic Volume'!B99*0.9*0.75,0)</f>
        <v>8</v>
      </c>
      <c r="D97" s="46">
        <f>Dynamic!$B$6*'Dynamic Annual English'!C97*'Dynamic Annual English'!B97</f>
        <v>0</v>
      </c>
      <c r="E97" s="45">
        <f>ROUND('Dynamic Volume'!B99*0.08*0.75,0)</f>
        <v>1</v>
      </c>
      <c r="F97" s="46">
        <f>Dynamic!$C$6*'Dynamic Annual English'!E97*'Dynamic Annual English'!B97</f>
        <v>0</v>
      </c>
      <c r="G97" s="45">
        <f>ROUND('Dynamic Volume'!B99*0.01*0.75,0)</f>
        <v>0</v>
      </c>
      <c r="H97" s="46">
        <f>Dynamic!$D$6*'Dynamic Annual English'!G97*'Dynamic Annual English'!B97</f>
        <v>0</v>
      </c>
      <c r="I97" s="45">
        <f>ROUND('Dynamic Volume'!B99*0.01*0.75,0)</f>
        <v>0</v>
      </c>
      <c r="J97" s="46">
        <f>Dynamic!$E$6*'Dynamic Annual English'!I97*'Dynamic Annual English'!B97</f>
        <v>0</v>
      </c>
      <c r="K97" s="123">
        <f t="shared" si="2"/>
        <v>0</v>
      </c>
      <c r="L97" s="49">
        <f t="shared" si="3"/>
        <v>9</v>
      </c>
      <c r="M97" s="51" t="s">
        <v>251</v>
      </c>
      <c r="N97" s="110" t="s">
        <v>268</v>
      </c>
    </row>
    <row r="98" spans="1:14" x14ac:dyDescent="0.25">
      <c r="A98" s="24" t="s">
        <v>193</v>
      </c>
      <c r="B98" s="51">
        <v>7</v>
      </c>
      <c r="C98" s="45">
        <f>ROUND('Dynamic Volume'!B100*0.9*0.75,0)</f>
        <v>8</v>
      </c>
      <c r="D98" s="46">
        <f>Dynamic!$B$6*'Dynamic Annual English'!C98*'Dynamic Annual English'!B98</f>
        <v>0</v>
      </c>
      <c r="E98" s="45">
        <f>ROUND('Dynamic Volume'!B100*0.08*0.75,0)</f>
        <v>1</v>
      </c>
      <c r="F98" s="46">
        <f>Dynamic!$C$6*'Dynamic Annual English'!E98*'Dynamic Annual English'!B98</f>
        <v>0</v>
      </c>
      <c r="G98" s="45">
        <f>ROUND('Dynamic Volume'!B100*0.01*0.75,0)</f>
        <v>0</v>
      </c>
      <c r="H98" s="46">
        <f>Dynamic!$D$6*'Dynamic Annual English'!G98*'Dynamic Annual English'!B98</f>
        <v>0</v>
      </c>
      <c r="I98" s="45">
        <f>ROUND('Dynamic Volume'!B100*0.01*0.75,0)</f>
        <v>0</v>
      </c>
      <c r="J98" s="46">
        <f>Dynamic!$E$6*'Dynamic Annual English'!I98*'Dynamic Annual English'!B98</f>
        <v>0</v>
      </c>
      <c r="K98" s="123">
        <f t="shared" si="2"/>
        <v>0</v>
      </c>
      <c r="L98" s="49">
        <f t="shared" si="3"/>
        <v>9</v>
      </c>
      <c r="M98" s="51" t="s">
        <v>251</v>
      </c>
      <c r="N98" s="110" t="s">
        <v>268</v>
      </c>
    </row>
    <row r="99" spans="1:14" x14ac:dyDescent="0.25">
      <c r="A99" s="24" t="s">
        <v>194</v>
      </c>
      <c r="B99" s="51">
        <v>7</v>
      </c>
      <c r="C99" s="45">
        <f>ROUND('Dynamic Volume'!B101*0.9*0.75,0)</f>
        <v>8</v>
      </c>
      <c r="D99" s="46">
        <f>Dynamic!$B$6*'Dynamic Annual English'!C99*'Dynamic Annual English'!B99</f>
        <v>0</v>
      </c>
      <c r="E99" s="45">
        <f>ROUND('Dynamic Volume'!B101*0.08*0.75,0)</f>
        <v>1</v>
      </c>
      <c r="F99" s="46">
        <f>Dynamic!$C$6*'Dynamic Annual English'!E99*'Dynamic Annual English'!B99</f>
        <v>0</v>
      </c>
      <c r="G99" s="45">
        <f>ROUND('Dynamic Volume'!B101*0.01*0.75,0)</f>
        <v>0</v>
      </c>
      <c r="H99" s="46">
        <f>Dynamic!$D$6*'Dynamic Annual English'!G99*'Dynamic Annual English'!B99</f>
        <v>0</v>
      </c>
      <c r="I99" s="45">
        <f>ROUND('Dynamic Volume'!B101*0.01*0.75,0)</f>
        <v>0</v>
      </c>
      <c r="J99" s="46">
        <f>Dynamic!$E$6*'Dynamic Annual English'!I99*'Dynamic Annual English'!B99</f>
        <v>0</v>
      </c>
      <c r="K99" s="123">
        <f t="shared" si="2"/>
        <v>0</v>
      </c>
      <c r="L99" s="49">
        <f t="shared" si="3"/>
        <v>9</v>
      </c>
      <c r="M99" s="51" t="s">
        <v>251</v>
      </c>
      <c r="N99" s="110" t="s">
        <v>268</v>
      </c>
    </row>
    <row r="100" spans="1:14" x14ac:dyDescent="0.25">
      <c r="A100" s="24" t="s">
        <v>195</v>
      </c>
      <c r="B100" s="51">
        <v>7</v>
      </c>
      <c r="C100" s="45">
        <f>ROUND('Dynamic Volume'!B102*0.9*0.75,0)</f>
        <v>8</v>
      </c>
      <c r="D100" s="46">
        <f>Dynamic!$B$6*'Dynamic Annual English'!C100*'Dynamic Annual English'!B100</f>
        <v>0</v>
      </c>
      <c r="E100" s="45">
        <f>ROUND('Dynamic Volume'!B102*0.08*0.75,0)</f>
        <v>1</v>
      </c>
      <c r="F100" s="46">
        <f>Dynamic!$C$6*'Dynamic Annual English'!E100*'Dynamic Annual English'!B100</f>
        <v>0</v>
      </c>
      <c r="G100" s="45">
        <f>ROUND('Dynamic Volume'!B102*0.01*0.75,0)</f>
        <v>0</v>
      </c>
      <c r="H100" s="46">
        <f>Dynamic!$D$6*'Dynamic Annual English'!G100*'Dynamic Annual English'!B100</f>
        <v>0</v>
      </c>
      <c r="I100" s="45">
        <f>ROUND('Dynamic Volume'!B102*0.01*0.75,0)</f>
        <v>0</v>
      </c>
      <c r="J100" s="46">
        <f>Dynamic!$E$6*'Dynamic Annual English'!I100*'Dynamic Annual English'!B100</f>
        <v>0</v>
      </c>
      <c r="K100" s="123">
        <f t="shared" si="2"/>
        <v>0</v>
      </c>
      <c r="L100" s="49">
        <f t="shared" si="3"/>
        <v>9</v>
      </c>
      <c r="M100" s="51" t="s">
        <v>251</v>
      </c>
      <c r="N100" s="110" t="s">
        <v>268</v>
      </c>
    </row>
    <row r="101" spans="1:14" x14ac:dyDescent="0.25">
      <c r="A101" s="24" t="s">
        <v>196</v>
      </c>
      <c r="B101" s="51">
        <v>7</v>
      </c>
      <c r="C101" s="45">
        <f>ROUND('Dynamic Volume'!B103*0.9*0.75,0)</f>
        <v>8</v>
      </c>
      <c r="D101" s="46">
        <f>Dynamic!$B$6*'Dynamic Annual English'!C101*'Dynamic Annual English'!B101</f>
        <v>0</v>
      </c>
      <c r="E101" s="45">
        <f>ROUND('Dynamic Volume'!B103*0.08*0.75,0)</f>
        <v>1</v>
      </c>
      <c r="F101" s="46">
        <f>Dynamic!$C$6*'Dynamic Annual English'!E101*'Dynamic Annual English'!B101</f>
        <v>0</v>
      </c>
      <c r="G101" s="45">
        <f>ROUND('Dynamic Volume'!B103*0.01*0.75,0)</f>
        <v>0</v>
      </c>
      <c r="H101" s="46">
        <f>Dynamic!$D$6*'Dynamic Annual English'!G101*'Dynamic Annual English'!B101</f>
        <v>0</v>
      </c>
      <c r="I101" s="45">
        <f>ROUND('Dynamic Volume'!B103*0.01*0.75,0)</f>
        <v>0</v>
      </c>
      <c r="J101" s="46">
        <f>Dynamic!$E$6*'Dynamic Annual English'!I101*'Dynamic Annual English'!B101</f>
        <v>0</v>
      </c>
      <c r="K101" s="123">
        <f t="shared" si="2"/>
        <v>0</v>
      </c>
      <c r="L101" s="49">
        <f t="shared" si="3"/>
        <v>9</v>
      </c>
      <c r="M101" s="51" t="s">
        <v>251</v>
      </c>
      <c r="N101" s="110" t="s">
        <v>268</v>
      </c>
    </row>
    <row r="102" spans="1:14" x14ac:dyDescent="0.25">
      <c r="A102" s="24" t="s">
        <v>197</v>
      </c>
      <c r="B102" s="51">
        <v>5</v>
      </c>
      <c r="C102" s="45">
        <f>ROUND('Dynamic Volume'!B104*0.9*0.75,0)</f>
        <v>8</v>
      </c>
      <c r="D102" s="46">
        <f>Dynamic!$B$6*'Dynamic Annual English'!C102*'Dynamic Annual English'!B102</f>
        <v>0</v>
      </c>
      <c r="E102" s="45">
        <f>ROUND('Dynamic Volume'!B104*0.08*0.75,0)</f>
        <v>1</v>
      </c>
      <c r="F102" s="46">
        <f>Dynamic!$C$6*'Dynamic Annual English'!E102*'Dynamic Annual English'!B102</f>
        <v>0</v>
      </c>
      <c r="G102" s="45">
        <f>ROUND('Dynamic Volume'!B104*0.01*0.75,0)</f>
        <v>0</v>
      </c>
      <c r="H102" s="46">
        <f>Dynamic!$D$6*'Dynamic Annual English'!G102*'Dynamic Annual English'!B102</f>
        <v>0</v>
      </c>
      <c r="I102" s="45">
        <f>ROUND('Dynamic Volume'!B104*0.01*0.75,0)</f>
        <v>0</v>
      </c>
      <c r="J102" s="46">
        <f>Dynamic!$E$6*'Dynamic Annual English'!I102*'Dynamic Annual English'!B102</f>
        <v>0</v>
      </c>
      <c r="K102" s="123">
        <f t="shared" si="2"/>
        <v>0</v>
      </c>
      <c r="L102" s="49">
        <f t="shared" si="3"/>
        <v>9</v>
      </c>
      <c r="M102" s="51" t="s">
        <v>251</v>
      </c>
      <c r="N102" s="108" t="s">
        <v>274</v>
      </c>
    </row>
    <row r="103" spans="1:14" x14ac:dyDescent="0.25">
      <c r="A103" s="3" t="s">
        <v>198</v>
      </c>
      <c r="B103" s="51">
        <v>7</v>
      </c>
      <c r="C103" s="45">
        <f>ROUND('Dynamic Volume'!B105*0.9*0.75,0)</f>
        <v>8</v>
      </c>
      <c r="D103" s="46">
        <f>Dynamic!$B$6*'Dynamic Annual English'!C103*'Dynamic Annual English'!B103</f>
        <v>0</v>
      </c>
      <c r="E103" s="45">
        <f>ROUND('Dynamic Volume'!B105*0.08*0.75,0)</f>
        <v>1</v>
      </c>
      <c r="F103" s="46">
        <f>Dynamic!$C$6*'Dynamic Annual English'!E103*'Dynamic Annual English'!B103</f>
        <v>0</v>
      </c>
      <c r="G103" s="45">
        <f>ROUND('Dynamic Volume'!B105*0.01*0.75,0)</f>
        <v>0</v>
      </c>
      <c r="H103" s="46">
        <f>Dynamic!$D$6*'Dynamic Annual English'!G103*'Dynamic Annual English'!B103</f>
        <v>0</v>
      </c>
      <c r="I103" s="45">
        <f>ROUND('Dynamic Volume'!B105*0.01*0.75,0)</f>
        <v>0</v>
      </c>
      <c r="J103" s="46">
        <f>Dynamic!$E$6*'Dynamic Annual English'!I103*'Dynamic Annual English'!B103</f>
        <v>0</v>
      </c>
      <c r="K103" s="123">
        <f t="shared" si="2"/>
        <v>0</v>
      </c>
      <c r="L103" s="49">
        <f t="shared" si="3"/>
        <v>9</v>
      </c>
      <c r="M103" s="51" t="s">
        <v>251</v>
      </c>
      <c r="N103" s="107" t="s">
        <v>273</v>
      </c>
    </row>
    <row r="104" spans="1:14" x14ac:dyDescent="0.25">
      <c r="A104" s="24" t="s">
        <v>199</v>
      </c>
      <c r="B104" s="51">
        <v>4</v>
      </c>
      <c r="C104" s="45">
        <f>ROUND('Dynamic Volume'!B106*0.9*0.75,0)</f>
        <v>8</v>
      </c>
      <c r="D104" s="46">
        <f>Dynamic!$B$6*'Dynamic Annual English'!C104*'Dynamic Annual English'!B104</f>
        <v>0</v>
      </c>
      <c r="E104" s="45">
        <f>ROUND('Dynamic Volume'!B106*0.08*0.75,0)</f>
        <v>1</v>
      </c>
      <c r="F104" s="46">
        <f>Dynamic!$C$6*'Dynamic Annual English'!E104*'Dynamic Annual English'!B104</f>
        <v>0</v>
      </c>
      <c r="G104" s="45">
        <f>ROUND('Dynamic Volume'!B106*0.01*0.75,0)</f>
        <v>0</v>
      </c>
      <c r="H104" s="46">
        <f>Dynamic!$D$6*'Dynamic Annual English'!G104*'Dynamic Annual English'!B104</f>
        <v>0</v>
      </c>
      <c r="I104" s="45">
        <f>ROUND('Dynamic Volume'!B106*0.01*0.75,0)</f>
        <v>0</v>
      </c>
      <c r="J104" s="46">
        <f>Dynamic!$E$6*'Dynamic Annual English'!I104*'Dynamic Annual English'!B104</f>
        <v>0</v>
      </c>
      <c r="K104" s="123">
        <f t="shared" si="2"/>
        <v>0</v>
      </c>
      <c r="L104" s="49">
        <f t="shared" si="3"/>
        <v>9</v>
      </c>
      <c r="M104" s="51" t="s">
        <v>251</v>
      </c>
      <c r="N104" s="108" t="s">
        <v>274</v>
      </c>
    </row>
    <row r="105" spans="1:14" s="49" customFormat="1" x14ac:dyDescent="0.25">
      <c r="A105" s="25" t="s">
        <v>200</v>
      </c>
      <c r="B105" s="51">
        <v>6</v>
      </c>
      <c r="C105" s="45">
        <f>ROUND('Dynamic Volume'!B107*0.9*0.75,0)</f>
        <v>8</v>
      </c>
      <c r="D105" s="46">
        <f>Dynamic!$B$6*'Dynamic Annual English'!C105*'Dynamic Annual English'!B105</f>
        <v>0</v>
      </c>
      <c r="E105" s="45">
        <f>ROUND('Dynamic Volume'!B107*0.08*0.75,0)</f>
        <v>1</v>
      </c>
      <c r="F105" s="46">
        <f>Dynamic!$C$6*'Dynamic Annual English'!E105*'Dynamic Annual English'!B105</f>
        <v>0</v>
      </c>
      <c r="G105" s="45">
        <f>ROUND('Dynamic Volume'!B107*0.01*0.75,0)</f>
        <v>0</v>
      </c>
      <c r="H105" s="46">
        <f>Dynamic!$D$6*'Dynamic Annual English'!G105*'Dynamic Annual English'!B105</f>
        <v>0</v>
      </c>
      <c r="I105" s="45">
        <f>ROUND('Dynamic Volume'!B107*0.01*0.75,0)</f>
        <v>0</v>
      </c>
      <c r="J105" s="46">
        <f>Dynamic!$E$6*'Dynamic Annual English'!I105*'Dynamic Annual English'!B105</f>
        <v>0</v>
      </c>
      <c r="K105" s="123">
        <f t="shared" si="2"/>
        <v>0</v>
      </c>
      <c r="L105" s="49">
        <f t="shared" si="3"/>
        <v>9</v>
      </c>
      <c r="M105" s="51" t="s">
        <v>251</v>
      </c>
      <c r="N105" s="108" t="s">
        <v>274</v>
      </c>
    </row>
    <row r="106" spans="1:14" s="49" customFormat="1" x14ac:dyDescent="0.25">
      <c r="A106" s="25" t="s">
        <v>201</v>
      </c>
      <c r="B106" s="51">
        <v>6</v>
      </c>
      <c r="C106" s="45">
        <f>ROUND('Dynamic Volume'!B108*0.9*0.75,0)</f>
        <v>8</v>
      </c>
      <c r="D106" s="46">
        <f>Dynamic!$B$6*'Dynamic Annual English'!C106*'Dynamic Annual English'!B106</f>
        <v>0</v>
      </c>
      <c r="E106" s="45">
        <f>ROUND('Dynamic Volume'!B108*0.08*0.75,0)</f>
        <v>1</v>
      </c>
      <c r="F106" s="46">
        <f>Dynamic!$C$6*'Dynamic Annual English'!E106*'Dynamic Annual English'!B106</f>
        <v>0</v>
      </c>
      <c r="G106" s="45">
        <f>ROUND('Dynamic Volume'!B108*0.01*0.75,0)</f>
        <v>0</v>
      </c>
      <c r="H106" s="46">
        <f>Dynamic!$D$6*'Dynamic Annual English'!G106*'Dynamic Annual English'!B106</f>
        <v>0</v>
      </c>
      <c r="I106" s="45">
        <f>ROUND('Dynamic Volume'!B108*0.01*0.75,0)</f>
        <v>0</v>
      </c>
      <c r="J106" s="46">
        <f>Dynamic!$E$6*'Dynamic Annual English'!I106*'Dynamic Annual English'!B106</f>
        <v>0</v>
      </c>
      <c r="K106" s="123">
        <f t="shared" si="2"/>
        <v>0</v>
      </c>
      <c r="L106" s="49">
        <f t="shared" si="3"/>
        <v>9</v>
      </c>
      <c r="M106" s="51" t="s">
        <v>251</v>
      </c>
      <c r="N106" s="108" t="s">
        <v>274</v>
      </c>
    </row>
    <row r="107" spans="1:14" s="49" customFormat="1" ht="30" x14ac:dyDescent="0.25">
      <c r="A107" s="25" t="s">
        <v>202</v>
      </c>
      <c r="B107" s="51">
        <v>5</v>
      </c>
      <c r="C107" s="45">
        <f>ROUND('Dynamic Volume'!B109*0.9*0.75,0)</f>
        <v>8</v>
      </c>
      <c r="D107" s="46">
        <f>Dynamic!$B$6*'Dynamic Annual English'!C107*'Dynamic Annual English'!B107</f>
        <v>0</v>
      </c>
      <c r="E107" s="45">
        <f>ROUND('Dynamic Volume'!B109*0.08*0.75,0)</f>
        <v>1</v>
      </c>
      <c r="F107" s="46">
        <f>Dynamic!$C$6*'Dynamic Annual English'!E107*'Dynamic Annual English'!B107</f>
        <v>0</v>
      </c>
      <c r="G107" s="45">
        <f>ROUND('Dynamic Volume'!B109*0.01*0.75,0)</f>
        <v>0</v>
      </c>
      <c r="H107" s="46">
        <f>Dynamic!$D$6*'Dynamic Annual English'!G107*'Dynamic Annual English'!B107</f>
        <v>0</v>
      </c>
      <c r="I107" s="45">
        <f>ROUND('Dynamic Volume'!B109*0.01*0.75,0)</f>
        <v>0</v>
      </c>
      <c r="J107" s="46">
        <f>Dynamic!$E$6*'Dynamic Annual English'!I107*'Dynamic Annual English'!B107</f>
        <v>0</v>
      </c>
      <c r="K107" s="123">
        <f t="shared" si="2"/>
        <v>0</v>
      </c>
      <c r="L107" s="49">
        <f t="shared" si="3"/>
        <v>9</v>
      </c>
      <c r="M107" s="51" t="s">
        <v>251</v>
      </c>
      <c r="N107" s="108" t="s">
        <v>274</v>
      </c>
    </row>
    <row r="108" spans="1:14" s="49" customFormat="1" x14ac:dyDescent="0.25">
      <c r="A108" s="24" t="s">
        <v>203</v>
      </c>
      <c r="B108" s="51">
        <v>6</v>
      </c>
      <c r="C108" s="45">
        <f>ROUND('Dynamic Volume'!B110*0.9*0.75,0)</f>
        <v>8</v>
      </c>
      <c r="D108" s="46">
        <f>Dynamic!$B$6*'Dynamic Annual English'!C108*'Dynamic Annual English'!B108</f>
        <v>0</v>
      </c>
      <c r="E108" s="45">
        <f>ROUND('Dynamic Volume'!B110*0.08*0.75,0)</f>
        <v>1</v>
      </c>
      <c r="F108" s="46">
        <f>Dynamic!$C$6*'Dynamic Annual English'!E108*'Dynamic Annual English'!B108</f>
        <v>0</v>
      </c>
      <c r="G108" s="45">
        <f>ROUND('Dynamic Volume'!B110*0.01*0.75,0)</f>
        <v>0</v>
      </c>
      <c r="H108" s="46">
        <f>Dynamic!$D$6*'Dynamic Annual English'!G108*'Dynamic Annual English'!B108</f>
        <v>0</v>
      </c>
      <c r="I108" s="45">
        <f>ROUND('Dynamic Volume'!B110*0.01*0.75,0)</f>
        <v>0</v>
      </c>
      <c r="J108" s="46">
        <f>Dynamic!$E$6*'Dynamic Annual English'!I108*'Dynamic Annual English'!B108</f>
        <v>0</v>
      </c>
      <c r="K108" s="123">
        <f t="shared" si="2"/>
        <v>0</v>
      </c>
      <c r="L108" s="49">
        <f t="shared" si="3"/>
        <v>9</v>
      </c>
      <c r="M108" s="51" t="s">
        <v>251</v>
      </c>
      <c r="N108" s="108" t="s">
        <v>274</v>
      </c>
    </row>
    <row r="109" spans="1:14" s="49" customFormat="1" ht="30" x14ac:dyDescent="0.25">
      <c r="A109" s="25" t="s">
        <v>204</v>
      </c>
      <c r="B109" s="51">
        <v>8</v>
      </c>
      <c r="C109" s="45">
        <f>ROUND('Dynamic Volume'!B111*0.9*0.75,0)</f>
        <v>8</v>
      </c>
      <c r="D109" s="46">
        <f>Dynamic!$B$6*'Dynamic Annual English'!C109*'Dynamic Annual English'!B109</f>
        <v>0</v>
      </c>
      <c r="E109" s="45">
        <f>ROUND('Dynamic Volume'!B111*0.08*0.75,0)</f>
        <v>1</v>
      </c>
      <c r="F109" s="46">
        <f>Dynamic!$C$6*'Dynamic Annual English'!E109*'Dynamic Annual English'!B109</f>
        <v>0</v>
      </c>
      <c r="G109" s="45">
        <f>ROUND('Dynamic Volume'!B111*0.01*0.75,0)</f>
        <v>0</v>
      </c>
      <c r="H109" s="46">
        <f>Dynamic!$D$6*'Dynamic Annual English'!G109*'Dynamic Annual English'!B109</f>
        <v>0</v>
      </c>
      <c r="I109" s="45">
        <f>ROUND('Dynamic Volume'!B111*0.01*0.75,0)</f>
        <v>0</v>
      </c>
      <c r="J109" s="46">
        <f>Dynamic!$E$6*'Dynamic Annual English'!I109*'Dynamic Annual English'!B109</f>
        <v>0</v>
      </c>
      <c r="K109" s="123">
        <f t="shared" si="2"/>
        <v>0</v>
      </c>
      <c r="L109" s="49">
        <f t="shared" si="3"/>
        <v>9</v>
      </c>
      <c r="M109" s="51" t="s">
        <v>251</v>
      </c>
      <c r="N109" s="107" t="s">
        <v>273</v>
      </c>
    </row>
    <row r="110" spans="1:14" s="49" customFormat="1" ht="30" x14ac:dyDescent="0.25">
      <c r="A110" s="25" t="s">
        <v>205</v>
      </c>
      <c r="B110" s="51">
        <v>8</v>
      </c>
      <c r="C110" s="45">
        <f>ROUND('Dynamic Volume'!B112*0.9*0.75,0)</f>
        <v>8</v>
      </c>
      <c r="D110" s="46">
        <f>Dynamic!$B$6*'Dynamic Annual English'!C110*'Dynamic Annual English'!B110</f>
        <v>0</v>
      </c>
      <c r="E110" s="45">
        <f>ROUND('Dynamic Volume'!B112*0.08*0.75,0)</f>
        <v>1</v>
      </c>
      <c r="F110" s="46">
        <f>Dynamic!$C$6*'Dynamic Annual English'!E110*'Dynamic Annual English'!B110</f>
        <v>0</v>
      </c>
      <c r="G110" s="45">
        <f>ROUND('Dynamic Volume'!B112*0.01*0.75,0)</f>
        <v>0</v>
      </c>
      <c r="H110" s="46">
        <f>Dynamic!$D$6*'Dynamic Annual English'!G110*'Dynamic Annual English'!B110</f>
        <v>0</v>
      </c>
      <c r="I110" s="45">
        <f>ROUND('Dynamic Volume'!B112*0.01*0.75,0)</f>
        <v>0</v>
      </c>
      <c r="J110" s="46">
        <f>Dynamic!$E$6*'Dynamic Annual English'!I110*'Dynamic Annual English'!B110</f>
        <v>0</v>
      </c>
      <c r="K110" s="123">
        <f t="shared" si="2"/>
        <v>0</v>
      </c>
      <c r="L110" s="49">
        <f t="shared" si="3"/>
        <v>9</v>
      </c>
      <c r="M110" s="51" t="s">
        <v>251</v>
      </c>
      <c r="N110" s="107" t="s">
        <v>273</v>
      </c>
    </row>
    <row r="111" spans="1:14" s="49" customFormat="1" x14ac:dyDescent="0.25">
      <c r="A111" s="25" t="s">
        <v>206</v>
      </c>
      <c r="B111" s="51">
        <v>6</v>
      </c>
      <c r="C111" s="45">
        <f>ROUND('Dynamic Volume'!B113*0.9*0.75,0)</f>
        <v>8</v>
      </c>
      <c r="D111" s="46">
        <f>Dynamic!$B$6*'Dynamic Annual English'!C111*'Dynamic Annual English'!B111</f>
        <v>0</v>
      </c>
      <c r="E111" s="45">
        <f>ROUND('Dynamic Volume'!B113*0.08*0.75,0)</f>
        <v>1</v>
      </c>
      <c r="F111" s="46">
        <f>Dynamic!$C$6*'Dynamic Annual English'!E111*'Dynamic Annual English'!B111</f>
        <v>0</v>
      </c>
      <c r="G111" s="45">
        <f>ROUND('Dynamic Volume'!B113*0.01*0.75,0)</f>
        <v>0</v>
      </c>
      <c r="H111" s="46">
        <f>Dynamic!$D$6*'Dynamic Annual English'!G111*'Dynamic Annual English'!B111</f>
        <v>0</v>
      </c>
      <c r="I111" s="45">
        <f>ROUND('Dynamic Volume'!B113*0.01*0.75,0)</f>
        <v>0</v>
      </c>
      <c r="J111" s="46">
        <f>Dynamic!$E$6*'Dynamic Annual English'!I111*'Dynamic Annual English'!B111</f>
        <v>0</v>
      </c>
      <c r="K111" s="123">
        <f t="shared" si="2"/>
        <v>0</v>
      </c>
      <c r="L111" s="49">
        <f t="shared" si="3"/>
        <v>9</v>
      </c>
      <c r="M111" s="51" t="s">
        <v>251</v>
      </c>
      <c r="N111" s="110" t="s">
        <v>268</v>
      </c>
    </row>
    <row r="112" spans="1:14" s="49" customFormat="1" x14ac:dyDescent="0.25">
      <c r="A112" s="25" t="s">
        <v>207</v>
      </c>
      <c r="B112" s="51">
        <v>5</v>
      </c>
      <c r="C112" s="45">
        <f>ROUND('Dynamic Volume'!B114*0.9*0.75,0)</f>
        <v>8</v>
      </c>
      <c r="D112" s="46">
        <f>Dynamic!$B$6*'Dynamic Annual English'!C112*'Dynamic Annual English'!B112</f>
        <v>0</v>
      </c>
      <c r="E112" s="45">
        <f>ROUND('Dynamic Volume'!B114*0.08*0.75,0)</f>
        <v>1</v>
      </c>
      <c r="F112" s="46">
        <f>Dynamic!$C$6*'Dynamic Annual English'!E112*'Dynamic Annual English'!B112</f>
        <v>0</v>
      </c>
      <c r="G112" s="45">
        <f>ROUND('Dynamic Volume'!B114*0.01*0.75,0)</f>
        <v>0</v>
      </c>
      <c r="H112" s="46">
        <f>Dynamic!$D$6*'Dynamic Annual English'!G112*'Dynamic Annual English'!B112</f>
        <v>0</v>
      </c>
      <c r="I112" s="45">
        <f>ROUND('Dynamic Volume'!B114*0.01*0.75,0)</f>
        <v>0</v>
      </c>
      <c r="J112" s="46">
        <f>Dynamic!$E$6*'Dynamic Annual English'!I112*'Dynamic Annual English'!B112</f>
        <v>0</v>
      </c>
      <c r="K112" s="123">
        <f t="shared" si="2"/>
        <v>0</v>
      </c>
      <c r="L112" s="49">
        <f t="shared" si="3"/>
        <v>9</v>
      </c>
      <c r="M112" s="51" t="s">
        <v>251</v>
      </c>
      <c r="N112" s="110" t="s">
        <v>268</v>
      </c>
    </row>
    <row r="113" spans="1:16" s="49" customFormat="1" x14ac:dyDescent="0.25">
      <c r="A113" s="25" t="s">
        <v>208</v>
      </c>
      <c r="B113" s="51">
        <v>5</v>
      </c>
      <c r="C113" s="45">
        <f>ROUND('Dynamic Volume'!B115*0.9*0.75,0)</f>
        <v>8</v>
      </c>
      <c r="D113" s="46">
        <f>Dynamic!$B$6*'Dynamic Annual English'!C113*'Dynamic Annual English'!B113</f>
        <v>0</v>
      </c>
      <c r="E113" s="45">
        <f>ROUND('Dynamic Volume'!B115*0.08*0.75,0)</f>
        <v>1</v>
      </c>
      <c r="F113" s="46">
        <f>Dynamic!$C$6*'Dynamic Annual English'!E113*'Dynamic Annual English'!B113</f>
        <v>0</v>
      </c>
      <c r="G113" s="45">
        <f>ROUND('Dynamic Volume'!B115*0.01*0.75,0)</f>
        <v>0</v>
      </c>
      <c r="H113" s="46">
        <f>Dynamic!$D$6*'Dynamic Annual English'!G113*'Dynamic Annual English'!B113</f>
        <v>0</v>
      </c>
      <c r="I113" s="45">
        <f>ROUND('Dynamic Volume'!B115*0.01*0.75,0)</f>
        <v>0</v>
      </c>
      <c r="J113" s="46">
        <f>Dynamic!$E$6*'Dynamic Annual English'!I113*'Dynamic Annual English'!B113</f>
        <v>0</v>
      </c>
      <c r="K113" s="123">
        <f t="shared" si="2"/>
        <v>0</v>
      </c>
      <c r="L113" s="49">
        <f t="shared" si="3"/>
        <v>9</v>
      </c>
      <c r="M113" s="51" t="s">
        <v>251</v>
      </c>
      <c r="N113" s="108" t="s">
        <v>274</v>
      </c>
    </row>
    <row r="114" spans="1:16" s="49" customFormat="1" ht="30" x14ac:dyDescent="0.25">
      <c r="A114" s="25" t="s">
        <v>209</v>
      </c>
      <c r="B114" s="51">
        <v>8</v>
      </c>
      <c r="C114" s="45">
        <f>ROUND('Dynamic Volume'!B116*0.9*0.75,0)</f>
        <v>8</v>
      </c>
      <c r="D114" s="46">
        <f>Dynamic!$B$6*'Dynamic Annual English'!C114*'Dynamic Annual English'!B114</f>
        <v>0</v>
      </c>
      <c r="E114" s="45">
        <f>ROUND('Dynamic Volume'!B116*0.08*0.75,0)</f>
        <v>1</v>
      </c>
      <c r="F114" s="46">
        <f>Dynamic!$C$6*'Dynamic Annual English'!E114*'Dynamic Annual English'!B114</f>
        <v>0</v>
      </c>
      <c r="G114" s="45">
        <f>ROUND('Dynamic Volume'!B116*0.01*0.75,0)</f>
        <v>0</v>
      </c>
      <c r="H114" s="46">
        <f>Dynamic!$D$6*'Dynamic Annual English'!G114*'Dynamic Annual English'!B114</f>
        <v>0</v>
      </c>
      <c r="I114" s="45">
        <f>ROUND('Dynamic Volume'!B116*0.01*0.75,0)</f>
        <v>0</v>
      </c>
      <c r="J114" s="46">
        <f>Dynamic!$E$6*'Dynamic Annual English'!I114*'Dynamic Annual English'!B114</f>
        <v>0</v>
      </c>
      <c r="K114" s="123">
        <f t="shared" si="2"/>
        <v>0</v>
      </c>
      <c r="L114" s="49">
        <f t="shared" si="3"/>
        <v>9</v>
      </c>
      <c r="M114" s="51" t="s">
        <v>251</v>
      </c>
      <c r="N114" s="108" t="s">
        <v>274</v>
      </c>
    </row>
    <row r="115" spans="1:16" s="49" customFormat="1" x14ac:dyDescent="0.25">
      <c r="A115" s="25" t="s">
        <v>210</v>
      </c>
      <c r="B115" s="51">
        <v>5</v>
      </c>
      <c r="C115" s="45">
        <f>ROUND('Dynamic Volume'!B117*0.9*0.75,0)</f>
        <v>8</v>
      </c>
      <c r="D115" s="46">
        <f>Dynamic!$B$6*'Dynamic Annual English'!C115*'Dynamic Annual English'!B115</f>
        <v>0</v>
      </c>
      <c r="E115" s="45">
        <f>ROUND('Dynamic Volume'!B117*0.08*0.75,0)</f>
        <v>1</v>
      </c>
      <c r="F115" s="46">
        <f>Dynamic!$C$6*'Dynamic Annual English'!E115*'Dynamic Annual English'!B115</f>
        <v>0</v>
      </c>
      <c r="G115" s="45">
        <f>ROUND('Dynamic Volume'!B117*0.01*0.75,0)</f>
        <v>0</v>
      </c>
      <c r="H115" s="46">
        <f>Dynamic!$D$6*'Dynamic Annual English'!G115*'Dynamic Annual English'!B115</f>
        <v>0</v>
      </c>
      <c r="I115" s="45">
        <f>ROUND('Dynamic Volume'!B117*0.01*0.75,0)</f>
        <v>0</v>
      </c>
      <c r="J115" s="46">
        <f>Dynamic!$E$6*'Dynamic Annual English'!I115*'Dynamic Annual English'!B115</f>
        <v>0</v>
      </c>
      <c r="K115" s="123">
        <f t="shared" si="2"/>
        <v>0</v>
      </c>
      <c r="L115" s="49">
        <f t="shared" si="3"/>
        <v>9</v>
      </c>
      <c r="M115" s="51" t="s">
        <v>251</v>
      </c>
      <c r="N115" s="108" t="s">
        <v>274</v>
      </c>
    </row>
    <row r="116" spans="1:16" s="49" customFormat="1" x14ac:dyDescent="0.25">
      <c r="A116" s="25" t="s">
        <v>211</v>
      </c>
      <c r="B116" s="51">
        <v>5</v>
      </c>
      <c r="C116" s="45">
        <f>ROUND('Dynamic Volume'!B118*0.9*0.75,0)</f>
        <v>8</v>
      </c>
      <c r="D116" s="46">
        <f>Dynamic!$B$6*'Dynamic Annual English'!C116*'Dynamic Annual English'!B116</f>
        <v>0</v>
      </c>
      <c r="E116" s="45">
        <f>ROUND('Dynamic Volume'!B118*0.08*0.75,0)</f>
        <v>1</v>
      </c>
      <c r="F116" s="46">
        <f>Dynamic!$C$6*'Dynamic Annual English'!E116*'Dynamic Annual English'!B116</f>
        <v>0</v>
      </c>
      <c r="G116" s="45">
        <f>ROUND('Dynamic Volume'!B118*0.01*0.75,0)</f>
        <v>0</v>
      </c>
      <c r="H116" s="46">
        <f>Dynamic!$D$6*'Dynamic Annual English'!G116*'Dynamic Annual English'!B116</f>
        <v>0</v>
      </c>
      <c r="I116" s="45">
        <f>ROUND('Dynamic Volume'!B118*0.01*0.75,0)</f>
        <v>0</v>
      </c>
      <c r="J116" s="46">
        <f>Dynamic!$E$6*'Dynamic Annual English'!I116*'Dynamic Annual English'!B116</f>
        <v>0</v>
      </c>
      <c r="K116" s="123">
        <f t="shared" si="2"/>
        <v>0</v>
      </c>
      <c r="L116" s="49">
        <f t="shared" si="3"/>
        <v>9</v>
      </c>
      <c r="M116" s="51" t="s">
        <v>251</v>
      </c>
      <c r="N116" s="112" t="s">
        <v>262</v>
      </c>
    </row>
    <row r="117" spans="1:16" s="49" customFormat="1" x14ac:dyDescent="0.25">
      <c r="A117" s="25" t="s">
        <v>212</v>
      </c>
      <c r="B117" s="51">
        <v>6</v>
      </c>
      <c r="C117" s="45">
        <f>ROUND('Dynamic Volume'!B119*0.9*0.75,0)</f>
        <v>8</v>
      </c>
      <c r="D117" s="46">
        <f>Dynamic!$B$6*'Dynamic Annual English'!C117*'Dynamic Annual English'!B117</f>
        <v>0</v>
      </c>
      <c r="E117" s="45">
        <f>ROUND('Dynamic Volume'!B119*0.08*0.75,0)</f>
        <v>1</v>
      </c>
      <c r="F117" s="46">
        <f>Dynamic!$C$6*'Dynamic Annual English'!E117*'Dynamic Annual English'!B117</f>
        <v>0</v>
      </c>
      <c r="G117" s="45">
        <f>ROUND('Dynamic Volume'!B119*0.01*0.75,0)</f>
        <v>0</v>
      </c>
      <c r="H117" s="46">
        <f>Dynamic!$D$6*'Dynamic Annual English'!G117*'Dynamic Annual English'!B117</f>
        <v>0</v>
      </c>
      <c r="I117" s="45">
        <f>ROUND('Dynamic Volume'!B119*0.01*0.75,0)</f>
        <v>0</v>
      </c>
      <c r="J117" s="46">
        <f>Dynamic!$E$6*'Dynamic Annual English'!I117*'Dynamic Annual English'!B117</f>
        <v>0</v>
      </c>
      <c r="K117" s="123">
        <f t="shared" si="2"/>
        <v>0</v>
      </c>
      <c r="L117" s="49">
        <f t="shared" si="3"/>
        <v>9</v>
      </c>
      <c r="M117" s="51" t="s">
        <v>251</v>
      </c>
      <c r="N117" s="110" t="s">
        <v>268</v>
      </c>
    </row>
    <row r="118" spans="1:16" ht="30" x14ac:dyDescent="0.25">
      <c r="A118" s="24" t="s">
        <v>213</v>
      </c>
      <c r="B118" s="51">
        <v>7</v>
      </c>
      <c r="C118" s="45">
        <f>ROUND('Dynamic Volume'!B120*0.9*0.75,0)</f>
        <v>8</v>
      </c>
      <c r="D118" s="46">
        <f>Dynamic!$B$6*'Dynamic Annual English'!C118*'Dynamic Annual English'!B118</f>
        <v>0</v>
      </c>
      <c r="E118" s="45">
        <f>ROUND('Dynamic Volume'!B120*0.08*0.75,0)</f>
        <v>1</v>
      </c>
      <c r="F118" s="46">
        <f>Dynamic!$C$6*'Dynamic Annual English'!E118*'Dynamic Annual English'!B118</f>
        <v>0</v>
      </c>
      <c r="G118" s="45">
        <f>ROUND('Dynamic Volume'!B120*0.01*0.75,0)</f>
        <v>0</v>
      </c>
      <c r="H118" s="46">
        <f>Dynamic!$D$6*'Dynamic Annual English'!G118*'Dynamic Annual English'!B118</f>
        <v>0</v>
      </c>
      <c r="I118" s="45">
        <f>ROUND('Dynamic Volume'!B120*0.01*0.75,0)</f>
        <v>0</v>
      </c>
      <c r="J118" s="46">
        <f>Dynamic!$E$6*'Dynamic Annual English'!I118*'Dynamic Annual English'!B118</f>
        <v>0</v>
      </c>
      <c r="K118" s="123">
        <f t="shared" si="2"/>
        <v>0</v>
      </c>
      <c r="L118" s="49">
        <f t="shared" si="3"/>
        <v>9</v>
      </c>
      <c r="M118" s="51" t="s">
        <v>251</v>
      </c>
      <c r="N118" s="108" t="s">
        <v>274</v>
      </c>
      <c r="O118" t="s">
        <v>275</v>
      </c>
      <c r="P118" s="70">
        <f>SUM(K46:K48,K56,K58,K61,K68:K69,K73,K78:K79,K80:K81,K96:K101,K111:K112,K117,K119,K44)</f>
        <v>0</v>
      </c>
    </row>
    <row r="119" spans="1:16" s="49" customFormat="1" x14ac:dyDescent="0.25">
      <c r="A119" s="52" t="s">
        <v>214</v>
      </c>
      <c r="B119" s="51">
        <v>6</v>
      </c>
      <c r="C119" s="45">
        <f>ROUND('Dynamic Volume'!B121*0.9*0.75,0)</f>
        <v>8</v>
      </c>
      <c r="D119" s="46">
        <f>Dynamic!$B$6*'Dynamic Annual English'!C119*'Dynamic Annual English'!B119</f>
        <v>0</v>
      </c>
      <c r="E119" s="45">
        <f>ROUND('Dynamic Volume'!B121*0.08*0.75,0)</f>
        <v>1</v>
      </c>
      <c r="F119" s="46">
        <f>Dynamic!$C$6*'Dynamic Annual English'!E119*'Dynamic Annual English'!B119</f>
        <v>0</v>
      </c>
      <c r="G119" s="45">
        <f>ROUND('Dynamic Volume'!B121*0.01*0.75,0)</f>
        <v>0</v>
      </c>
      <c r="H119" s="46">
        <f>Dynamic!$D$6*'Dynamic Annual English'!G119*'Dynamic Annual English'!B119</f>
        <v>0</v>
      </c>
      <c r="I119" s="45">
        <f>ROUND('Dynamic Volume'!B121*0.01*0.75,0)</f>
        <v>0</v>
      </c>
      <c r="J119" s="46">
        <f>Dynamic!$E$6*'Dynamic Annual English'!I119*'Dynamic Annual English'!B119</f>
        <v>0</v>
      </c>
      <c r="K119" s="123">
        <f t="shared" si="2"/>
        <v>0</v>
      </c>
      <c r="L119" s="49">
        <f t="shared" si="3"/>
        <v>9</v>
      </c>
      <c r="M119" s="51" t="s">
        <v>251</v>
      </c>
      <c r="N119" s="110" t="s">
        <v>268</v>
      </c>
      <c r="O119" s="49" t="s">
        <v>277</v>
      </c>
      <c r="P119" s="70">
        <f>SUM(K110,K109,K103,K64,K62,K31)</f>
        <v>0</v>
      </c>
    </row>
    <row r="120" spans="1:16" s="49" customFormat="1" x14ac:dyDescent="0.25">
      <c r="A120" s="52" t="s">
        <v>215</v>
      </c>
      <c r="B120" s="51">
        <v>6</v>
      </c>
      <c r="C120" s="45">
        <f>ROUND('Dynamic Volume'!B122*0.9*0.75,0)</f>
        <v>8</v>
      </c>
      <c r="D120" s="46">
        <f>Dynamic!$B$6*'Dynamic Annual English'!C120*'Dynamic Annual English'!B120</f>
        <v>0</v>
      </c>
      <c r="E120" s="45">
        <f>ROUND('Dynamic Volume'!B122*0.08*0.75,0)</f>
        <v>1</v>
      </c>
      <c r="F120" s="46">
        <f>Dynamic!$C$6*'Dynamic Annual English'!E120*'Dynamic Annual English'!B120</f>
        <v>0</v>
      </c>
      <c r="G120" s="45">
        <f>ROUND('Dynamic Volume'!B122*0.01*0.75,0)</f>
        <v>0</v>
      </c>
      <c r="H120" s="46">
        <f>Dynamic!$D$6*'Dynamic Annual English'!G120*'Dynamic Annual English'!B120</f>
        <v>0</v>
      </c>
      <c r="I120" s="45">
        <f>ROUND('Dynamic Volume'!B122*0.01*0.75,0)</f>
        <v>0</v>
      </c>
      <c r="J120" s="46">
        <f>Dynamic!$E$6*'Dynamic Annual English'!I120*'Dynamic Annual English'!B120</f>
        <v>0</v>
      </c>
      <c r="K120" s="123">
        <f t="shared" si="2"/>
        <v>0</v>
      </c>
      <c r="L120" s="49">
        <f t="shared" si="3"/>
        <v>9</v>
      </c>
      <c r="M120" s="51" t="s">
        <v>251</v>
      </c>
      <c r="N120" s="108" t="s">
        <v>274</v>
      </c>
      <c r="O120" s="49" t="s">
        <v>276</v>
      </c>
      <c r="P120" s="70">
        <f>K49</f>
        <v>0</v>
      </c>
    </row>
    <row r="121" spans="1:16" s="49" customFormat="1" x14ac:dyDescent="0.25">
      <c r="A121" s="52" t="s">
        <v>216</v>
      </c>
      <c r="B121" s="51">
        <v>6</v>
      </c>
      <c r="C121" s="45">
        <f>ROUND('Dynamic Volume'!B123*0.9*0.75,0)</f>
        <v>8</v>
      </c>
      <c r="D121" s="46">
        <f>Dynamic!$B$6*'Dynamic Annual English'!C121*'Dynamic Annual English'!B121</f>
        <v>0</v>
      </c>
      <c r="E121" s="45">
        <f>ROUND('Dynamic Volume'!B123*0.08*0.75,0)</f>
        <v>1</v>
      </c>
      <c r="F121" s="46">
        <f>Dynamic!$C$6*'Dynamic Annual English'!E121*'Dynamic Annual English'!B121</f>
        <v>0</v>
      </c>
      <c r="G121" s="45">
        <f>ROUND('Dynamic Volume'!B123*0.01*0.75,0)</f>
        <v>0</v>
      </c>
      <c r="H121" s="46">
        <f>Dynamic!$D$6*'Dynamic Annual English'!G121*'Dynamic Annual English'!B121</f>
        <v>0</v>
      </c>
      <c r="I121" s="45">
        <f>ROUND('Dynamic Volume'!B123*0.01*0.75,0)</f>
        <v>0</v>
      </c>
      <c r="J121" s="46">
        <f>Dynamic!$E$6*'Dynamic Annual English'!I121*'Dynamic Annual English'!B121</f>
        <v>0</v>
      </c>
      <c r="K121" s="123">
        <f t="shared" si="2"/>
        <v>0</v>
      </c>
      <c r="L121" s="49">
        <f t="shared" si="3"/>
        <v>9</v>
      </c>
      <c r="M121" s="51" t="s">
        <v>251</v>
      </c>
      <c r="N121" s="108" t="s">
        <v>274</v>
      </c>
      <c r="O121" s="49" t="s">
        <v>280</v>
      </c>
      <c r="P121" s="70">
        <f>SUM(K60,K39)</f>
        <v>0</v>
      </c>
    </row>
    <row r="122" spans="1:16" s="49" customFormat="1" x14ac:dyDescent="0.25">
      <c r="A122" s="52" t="s">
        <v>217</v>
      </c>
      <c r="B122" s="51">
        <v>7</v>
      </c>
      <c r="C122" s="45">
        <f>ROUND('Dynamic Volume'!B124*0.9*0.75,0)</f>
        <v>8</v>
      </c>
      <c r="D122" s="46">
        <f>Dynamic!$B$6*'Dynamic Annual English'!C122*'Dynamic Annual English'!B122</f>
        <v>0</v>
      </c>
      <c r="E122" s="45">
        <f>ROUND('Dynamic Volume'!B124*0.08*0.75,0)</f>
        <v>1</v>
      </c>
      <c r="F122" s="46">
        <f>Dynamic!$C$6*'Dynamic Annual English'!E122*'Dynamic Annual English'!B122</f>
        <v>0</v>
      </c>
      <c r="G122" s="45">
        <f>ROUND('Dynamic Volume'!B124*0.01*0.75,0)</f>
        <v>0</v>
      </c>
      <c r="H122" s="46">
        <f>Dynamic!$D$6*'Dynamic Annual English'!G122*'Dynamic Annual English'!B122</f>
        <v>0</v>
      </c>
      <c r="I122" s="45">
        <f>ROUND('Dynamic Volume'!B124*0.01*0.75,0)</f>
        <v>0</v>
      </c>
      <c r="J122" s="46">
        <f>Dynamic!$E$6*'Dynamic Annual English'!I122*'Dynamic Annual English'!B122</f>
        <v>0</v>
      </c>
      <c r="K122" s="123">
        <f t="shared" si="2"/>
        <v>0</v>
      </c>
      <c r="L122" s="49">
        <f t="shared" si="3"/>
        <v>9</v>
      </c>
      <c r="M122" s="51" t="s">
        <v>251</v>
      </c>
      <c r="N122" s="108" t="s">
        <v>274</v>
      </c>
      <c r="O122" s="49" t="s">
        <v>281</v>
      </c>
      <c r="P122" s="70">
        <f>K116</f>
        <v>0</v>
      </c>
    </row>
    <row r="123" spans="1:16" x14ac:dyDescent="0.25">
      <c r="A123" s="52" t="s">
        <v>218</v>
      </c>
      <c r="B123" s="51">
        <v>4</v>
      </c>
      <c r="C123" s="45">
        <f>ROUND('Dynamic Volume'!B125*0.9*0.75,0)</f>
        <v>8</v>
      </c>
      <c r="D123" s="46">
        <f>Dynamic!$B$6*'Dynamic Annual English'!C123*'Dynamic Annual English'!B123</f>
        <v>0</v>
      </c>
      <c r="E123" s="45">
        <f>ROUND('Dynamic Volume'!B125*0.08*0.75,0)</f>
        <v>1</v>
      </c>
      <c r="F123" s="46">
        <f>Dynamic!$C$6*'Dynamic Annual English'!E123*'Dynamic Annual English'!B123</f>
        <v>0</v>
      </c>
      <c r="G123" s="45">
        <f>ROUND('Dynamic Volume'!B125*0.01*0.75,0)</f>
        <v>0</v>
      </c>
      <c r="H123" s="46">
        <f>Dynamic!$D$6*'Dynamic Annual English'!G123*'Dynamic Annual English'!B123</f>
        <v>0</v>
      </c>
      <c r="I123" s="45">
        <f>ROUND('Dynamic Volume'!B125*0.01*0.75,0)</f>
        <v>0</v>
      </c>
      <c r="J123" s="46">
        <f>Dynamic!$E$6*'Dynamic Annual English'!I123*'Dynamic Annual English'!B123</f>
        <v>0</v>
      </c>
      <c r="K123" s="123">
        <f t="shared" si="2"/>
        <v>0</v>
      </c>
      <c r="L123" s="49">
        <f t="shared" si="3"/>
        <v>9</v>
      </c>
      <c r="M123" s="51" t="s">
        <v>251</v>
      </c>
      <c r="N123" s="108" t="s">
        <v>274</v>
      </c>
      <c r="O123" t="s">
        <v>282</v>
      </c>
      <c r="P123" s="70">
        <f>SUM(K120:K123,K118,K113:K115,K104:K108,K82:K95,K74:K77,K70:K72,K65:K67,K59,K57,K50:K55,K45,K40:K43,K32:K38,K63,K102)</f>
        <v>0</v>
      </c>
    </row>
    <row r="124" spans="1:16" ht="15.75" thickBot="1" x14ac:dyDescent="0.3">
      <c r="A124" s="32" t="s">
        <v>138</v>
      </c>
      <c r="B124" s="60">
        <v>3</v>
      </c>
      <c r="C124" s="47">
        <f>ROUND('Dynamic Volume'!B126*0.9*0.75,0)</f>
        <v>8</v>
      </c>
      <c r="D124" s="48">
        <f>Dynamic!$B$6*'Dynamic Annual English'!C124*'Dynamic Annual English'!B124</f>
        <v>0</v>
      </c>
      <c r="E124" s="47">
        <f>ROUND('Dynamic Volume'!B126*0.08*0.75,0)</f>
        <v>1</v>
      </c>
      <c r="F124" s="48">
        <f>Dynamic!$C$6*'Dynamic Annual English'!E124*'Dynamic Annual English'!B124</f>
        <v>0</v>
      </c>
      <c r="G124" s="47">
        <f>ROUND('Dynamic Volume'!B126*0.01*0.75,0)</f>
        <v>0</v>
      </c>
      <c r="H124" s="48">
        <f>Dynamic!$D$6*'Dynamic Annual English'!G124*'Dynamic Annual English'!B124</f>
        <v>0</v>
      </c>
      <c r="I124" s="47">
        <f>ROUND('Dynamic Volume'!B126*0.01*0.75,0)</f>
        <v>0</v>
      </c>
      <c r="J124" s="48">
        <f>Dynamic!$E$6*'Dynamic Annual English'!I124*'Dynamic Annual English'!B124</f>
        <v>0</v>
      </c>
      <c r="K124" s="124">
        <f>SUM(J124,H124,F124,D124)</f>
        <v>0</v>
      </c>
      <c r="L124" s="49">
        <f t="shared" si="3"/>
        <v>9</v>
      </c>
      <c r="M124" s="5" t="s">
        <v>259</v>
      </c>
      <c r="N124" s="113" t="s">
        <v>259</v>
      </c>
      <c r="O124" s="50" t="s">
        <v>283</v>
      </c>
      <c r="P124" s="70">
        <f>K124</f>
        <v>0</v>
      </c>
    </row>
    <row r="125" spans="1:16" x14ac:dyDescent="0.25">
      <c r="A125" s="10" t="s">
        <v>139</v>
      </c>
      <c r="C125" s="5">
        <f>SUM(C3:C124)</f>
        <v>13841</v>
      </c>
      <c r="E125" s="5">
        <f>SUM(E3:E124)</f>
        <v>1262</v>
      </c>
      <c r="F125" s="49"/>
      <c r="G125" s="5">
        <f>SUM(G3:G124)</f>
        <v>145</v>
      </c>
      <c r="H125" s="49"/>
      <c r="I125" s="5">
        <f>SUM(I3:I124)</f>
        <v>145</v>
      </c>
      <c r="J125" s="20"/>
      <c r="L125" s="49">
        <f t="shared" si="3"/>
        <v>15248</v>
      </c>
    </row>
    <row r="126" spans="1:16" x14ac:dyDescent="0.25">
      <c r="A126" s="10" t="s">
        <v>140</v>
      </c>
      <c r="D126" s="20">
        <f>SUM(D3:D124)</f>
        <v>0</v>
      </c>
      <c r="E126" s="49"/>
      <c r="F126" s="20">
        <f>SUM(F3:F124)</f>
        <v>0</v>
      </c>
      <c r="G126" s="49"/>
      <c r="H126" s="20">
        <f>SUM(H3:H124)</f>
        <v>0</v>
      </c>
      <c r="I126" s="49"/>
      <c r="J126" s="20">
        <f>SUM(J3:J124)</f>
        <v>0</v>
      </c>
      <c r="L126" s="49">
        <f t="shared" si="3"/>
        <v>0</v>
      </c>
    </row>
    <row r="127" spans="1:16" x14ac:dyDescent="0.25">
      <c r="A127" s="10" t="s">
        <v>141</v>
      </c>
      <c r="B127" s="62">
        <f>SUM(D126,F126,J126,H126)</f>
        <v>0</v>
      </c>
      <c r="F127" s="49"/>
      <c r="H127" s="49"/>
      <c r="J127" s="49"/>
      <c r="L127" s="49">
        <f t="shared" si="3"/>
        <v>0</v>
      </c>
    </row>
  </sheetData>
  <sheetProtection algorithmName="SHA-512" hashValue="m0QP7dmVS06c6RJXI0H/9oS/bTRql1ysm/OHSHMHVObsCEeLUJ4OjfKx0L3a+wRvfBbzd9AFiULJznRSUk7WGQ==" saltValue="SBHEsL7d3kaIvFotrj/Kog==" spinCount="100000" sheet="1" objects="1" scenarios="1" selectLockedCells="1" selectUnlockedCells="1"/>
  <pageMargins left="0.7" right="0.7" top="0.75" bottom="0.75" header="0.3" footer="0.3"/>
  <pageSetup paperSize="5" scale="60" fitToHeight="0" orientation="landscape" r:id="rId1"/>
  <headerFooter>
    <oddHeader>&amp;LBidder's Name ___________________________&amp;C&amp;12ATTACHMENT B - Bid form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AFDA-92CF-4711-B037-F1EB0C844EEF}">
  <sheetPr>
    <pageSetUpPr fitToPage="1"/>
  </sheetPr>
  <dimension ref="A1:P127"/>
  <sheetViews>
    <sheetView view="pageLayout" zoomScale="70" zoomScaleNormal="100" zoomScalePageLayoutView="70" workbookViewId="0">
      <selection activeCell="E22" sqref="E22"/>
    </sheetView>
  </sheetViews>
  <sheetFormatPr defaultRowHeight="15" x14ac:dyDescent="0.25"/>
  <cols>
    <col min="1" max="1" width="47.140625" style="49" customWidth="1"/>
    <col min="2" max="2" width="16.85546875" style="5" customWidth="1"/>
    <col min="3" max="3" width="22.7109375" style="5" customWidth="1"/>
    <col min="4" max="4" width="21" style="20" customWidth="1"/>
    <col min="5" max="5" width="21.28515625" style="5" customWidth="1"/>
    <col min="6" max="6" width="23.140625" style="20" customWidth="1"/>
    <col min="7" max="7" width="22.5703125" style="5" customWidth="1"/>
    <col min="8" max="8" width="24.7109375" style="20" customWidth="1"/>
    <col min="9" max="9" width="25.7109375" style="5" customWidth="1"/>
    <col min="10" max="10" width="24.140625" style="20" customWidth="1"/>
    <col min="11" max="11" width="20.7109375" style="31" customWidth="1"/>
    <col min="12" max="12" width="17.5703125" style="49" hidden="1" customWidth="1"/>
    <col min="13" max="13" width="19" style="5" hidden="1" customWidth="1"/>
    <col min="14" max="14" width="20.7109375" style="5" hidden="1" customWidth="1"/>
    <col min="15" max="16" width="13.28515625" style="49" hidden="1" customWidth="1"/>
    <col min="17" max="17" width="0" style="49" hidden="1" customWidth="1"/>
    <col min="18" max="16384" width="9.140625" style="49"/>
  </cols>
  <sheetData>
    <row r="1" spans="1:14" ht="30.75" thickBot="1" x14ac:dyDescent="0.3">
      <c r="A1" s="26" t="s">
        <v>86</v>
      </c>
      <c r="B1" s="15" t="s">
        <v>27</v>
      </c>
      <c r="C1" s="33" t="s">
        <v>29</v>
      </c>
      <c r="D1" s="67" t="s">
        <v>87</v>
      </c>
      <c r="E1" s="33" t="s">
        <v>32</v>
      </c>
      <c r="F1" s="67" t="s">
        <v>88</v>
      </c>
      <c r="G1" s="33" t="s">
        <v>35</v>
      </c>
      <c r="H1" s="67" t="s">
        <v>89</v>
      </c>
      <c r="I1" s="33" t="s">
        <v>38</v>
      </c>
      <c r="J1" s="67" t="s">
        <v>90</v>
      </c>
      <c r="K1" s="125" t="s">
        <v>286</v>
      </c>
      <c r="L1" s="66" t="s">
        <v>235</v>
      </c>
      <c r="M1" s="58" t="s">
        <v>266</v>
      </c>
      <c r="N1" s="58" t="s">
        <v>279</v>
      </c>
    </row>
    <row r="2" spans="1:14" x14ac:dyDescent="0.25">
      <c r="A2" s="7"/>
      <c r="C2" s="45"/>
      <c r="D2" s="46"/>
      <c r="E2" s="45"/>
      <c r="F2" s="46"/>
      <c r="G2" s="45"/>
      <c r="H2" s="46"/>
      <c r="I2" s="45"/>
      <c r="J2" s="46"/>
      <c r="K2" s="126"/>
    </row>
    <row r="3" spans="1:14" x14ac:dyDescent="0.25">
      <c r="A3" s="7" t="s">
        <v>91</v>
      </c>
      <c r="B3" s="51">
        <v>1</v>
      </c>
      <c r="C3" s="45">
        <f>ROUND('Dynamic Volume'!B5*0.9*0.25,0)</f>
        <v>3</v>
      </c>
      <c r="D3" s="46">
        <f>Dynamic!$B$7*'Dynamic Annual Spanish'!C3*'Dynamic Annual Spanish'!B3</f>
        <v>0</v>
      </c>
      <c r="E3" s="45">
        <f>ROUND('Dynamic Volume'!B5*0.08*0.25,0)</f>
        <v>0</v>
      </c>
      <c r="F3" s="46">
        <f>Dynamic!$C$7*'Dynamic Annual Spanish'!E3*'Dynamic Annual Spanish'!B3</f>
        <v>0</v>
      </c>
      <c r="G3" s="45">
        <f>ROUND('Dynamic Volume'!B5*0.01*0.25,0)</f>
        <v>0</v>
      </c>
      <c r="H3" s="46">
        <f>Dynamic!$D$7*'Dynamic Annual Spanish'!G3*'Dynamic Annual Spanish'!B3</f>
        <v>0</v>
      </c>
      <c r="I3" s="45">
        <f>ROUND('Dynamic Volume'!B5*0.01*0.25,0)</f>
        <v>0</v>
      </c>
      <c r="J3" s="46">
        <f>Dynamic!$E$7*'Dynamic Annual Spanish'!I3*'Dynamic Annual Spanish'!B3</f>
        <v>0</v>
      </c>
      <c r="K3" s="127">
        <f>SUM(J3,H3,F3,D3)</f>
        <v>0</v>
      </c>
      <c r="L3" s="49">
        <f>SUM(I3,F3,C3)</f>
        <v>3</v>
      </c>
      <c r="M3" s="5" t="s">
        <v>265</v>
      </c>
      <c r="N3" s="5" t="s">
        <v>268</v>
      </c>
    </row>
    <row r="4" spans="1:14" x14ac:dyDescent="0.25">
      <c r="A4" s="7" t="s">
        <v>92</v>
      </c>
      <c r="B4" s="51">
        <v>1</v>
      </c>
      <c r="C4" s="45">
        <f>ROUND('Dynamic Volume'!B6*0.9*0.25,0)</f>
        <v>3</v>
      </c>
      <c r="D4" s="46">
        <f>Dynamic!$B$7*'Dynamic Annual Spanish'!C4*'Dynamic Annual Spanish'!B4</f>
        <v>0</v>
      </c>
      <c r="E4" s="45">
        <f>ROUND('Dynamic Volume'!B6*0.08*0.25,0)</f>
        <v>0</v>
      </c>
      <c r="F4" s="46">
        <f>Dynamic!$C$7*'Dynamic Annual Spanish'!E4*'Dynamic Annual Spanish'!B4</f>
        <v>0</v>
      </c>
      <c r="G4" s="45">
        <f>ROUND('Dynamic Volume'!B6*0.01*0.25,0)</f>
        <v>0</v>
      </c>
      <c r="H4" s="46">
        <f>Dynamic!$D$7*'Dynamic Annual Spanish'!G4*'Dynamic Annual Spanish'!B4</f>
        <v>0</v>
      </c>
      <c r="I4" s="45">
        <f>ROUND('Dynamic Volume'!B6*0.01*0.25,0)</f>
        <v>0</v>
      </c>
      <c r="J4" s="46">
        <f>Dynamic!$E$7*'Dynamic Annual Spanish'!I4*'Dynamic Annual Spanish'!B4</f>
        <v>0</v>
      </c>
      <c r="K4" s="127">
        <f t="shared" ref="K4:K67" si="0">SUM(J4,H4,F4,D4)</f>
        <v>0</v>
      </c>
      <c r="L4" s="49">
        <f t="shared" ref="L4:L67" si="1">SUM(I4,F4,C4)</f>
        <v>3</v>
      </c>
      <c r="M4" s="5" t="s">
        <v>265</v>
      </c>
      <c r="N4" s="5" t="s">
        <v>268</v>
      </c>
    </row>
    <row r="5" spans="1:14" x14ac:dyDescent="0.25">
      <c r="A5" s="7" t="s">
        <v>93</v>
      </c>
      <c r="B5" s="51">
        <v>1</v>
      </c>
      <c r="C5" s="45">
        <f>ROUND('Dynamic Volume'!B7*0.9*0.25,0)</f>
        <v>3</v>
      </c>
      <c r="D5" s="46">
        <f>Dynamic!$B$7*'Dynamic Annual Spanish'!C5*'Dynamic Annual Spanish'!B5</f>
        <v>0</v>
      </c>
      <c r="E5" s="45">
        <f>ROUND('Dynamic Volume'!B7*0.08*0.25,0)</f>
        <v>0</v>
      </c>
      <c r="F5" s="46">
        <f>Dynamic!$C$7*'Dynamic Annual Spanish'!E5*'Dynamic Annual Spanish'!B5</f>
        <v>0</v>
      </c>
      <c r="G5" s="45">
        <f>ROUND('Dynamic Volume'!B7*0.01*0.25,0)</f>
        <v>0</v>
      </c>
      <c r="H5" s="46">
        <f>Dynamic!$D$7*'Dynamic Annual Spanish'!G5*'Dynamic Annual Spanish'!B5</f>
        <v>0</v>
      </c>
      <c r="I5" s="45">
        <f>ROUND('Dynamic Volume'!B7*0.01*0.25,0)</f>
        <v>0</v>
      </c>
      <c r="J5" s="46">
        <f>Dynamic!$E$7*'Dynamic Annual Spanish'!I5*'Dynamic Annual Spanish'!B5</f>
        <v>0</v>
      </c>
      <c r="K5" s="127">
        <f t="shared" si="0"/>
        <v>0</v>
      </c>
      <c r="L5" s="49">
        <f t="shared" si="1"/>
        <v>3</v>
      </c>
      <c r="M5" s="5" t="s">
        <v>265</v>
      </c>
      <c r="N5" s="5" t="s">
        <v>268</v>
      </c>
    </row>
    <row r="6" spans="1:14" x14ac:dyDescent="0.25">
      <c r="A6" s="7" t="s">
        <v>94</v>
      </c>
      <c r="B6" s="51">
        <v>2</v>
      </c>
      <c r="C6" s="45">
        <f>ROUND('Dynamic Volume'!B8*0.9*0.25,0)</f>
        <v>3</v>
      </c>
      <c r="D6" s="46">
        <f>Dynamic!$B$7*'Dynamic Annual Spanish'!C6*'Dynamic Annual Spanish'!B6</f>
        <v>0</v>
      </c>
      <c r="E6" s="45">
        <f>ROUND('Dynamic Volume'!B8*0.08*0.25,0)</f>
        <v>0</v>
      </c>
      <c r="F6" s="46">
        <f>Dynamic!$C$7*'Dynamic Annual Spanish'!E6*'Dynamic Annual Spanish'!B6</f>
        <v>0</v>
      </c>
      <c r="G6" s="45">
        <f>ROUND('Dynamic Volume'!B8*0.01*0.25,0)</f>
        <v>0</v>
      </c>
      <c r="H6" s="46">
        <f>Dynamic!$D$7*'Dynamic Annual Spanish'!G6*'Dynamic Annual Spanish'!B6</f>
        <v>0</v>
      </c>
      <c r="I6" s="45">
        <f>ROUND('Dynamic Volume'!B8*0.01*0.25,0)</f>
        <v>0</v>
      </c>
      <c r="J6" s="46">
        <f>Dynamic!$E$7*'Dynamic Annual Spanish'!I6*'Dynamic Annual Spanish'!B6</f>
        <v>0</v>
      </c>
      <c r="K6" s="127">
        <f t="shared" si="0"/>
        <v>0</v>
      </c>
      <c r="L6" s="49">
        <f t="shared" si="1"/>
        <v>3</v>
      </c>
      <c r="M6" s="5" t="s">
        <v>265</v>
      </c>
      <c r="N6" s="5" t="s">
        <v>268</v>
      </c>
    </row>
    <row r="7" spans="1:14" x14ac:dyDescent="0.25">
      <c r="A7" s="7" t="s">
        <v>95</v>
      </c>
      <c r="B7" s="51">
        <v>3</v>
      </c>
      <c r="C7" s="45">
        <f>ROUND('Dynamic Volume'!B9*0.9*0.25,0)</f>
        <v>3</v>
      </c>
      <c r="D7" s="46">
        <f>Dynamic!$B$7*'Dynamic Annual Spanish'!C7*'Dynamic Annual Spanish'!B7</f>
        <v>0</v>
      </c>
      <c r="E7" s="45">
        <f>ROUND('Dynamic Volume'!B9*0.08*0.25,0)</f>
        <v>0</v>
      </c>
      <c r="F7" s="46">
        <f>Dynamic!$C$7*'Dynamic Annual Spanish'!E7*'Dynamic Annual Spanish'!B7</f>
        <v>0</v>
      </c>
      <c r="G7" s="45">
        <f>ROUND('Dynamic Volume'!B9*0.01*0.25,0)</f>
        <v>0</v>
      </c>
      <c r="H7" s="46">
        <f>Dynamic!$D$7*'Dynamic Annual Spanish'!G7*'Dynamic Annual Spanish'!B7</f>
        <v>0</v>
      </c>
      <c r="I7" s="45">
        <f>ROUND('Dynamic Volume'!B9*0.01*0.25,0)</f>
        <v>0</v>
      </c>
      <c r="J7" s="46">
        <f>Dynamic!$E$7*'Dynamic Annual Spanish'!I7*'Dynamic Annual Spanish'!B7</f>
        <v>0</v>
      </c>
      <c r="K7" s="127">
        <f t="shared" si="0"/>
        <v>0</v>
      </c>
      <c r="L7" s="49">
        <f t="shared" si="1"/>
        <v>3</v>
      </c>
      <c r="M7" s="5" t="s">
        <v>265</v>
      </c>
      <c r="N7" s="5" t="s">
        <v>268</v>
      </c>
    </row>
    <row r="8" spans="1:14" x14ac:dyDescent="0.25">
      <c r="A8" s="7" t="s">
        <v>96</v>
      </c>
      <c r="B8" s="51">
        <v>2</v>
      </c>
      <c r="C8" s="45">
        <f>ROUND('Dynamic Volume'!B10*0.9*0.25,0)</f>
        <v>3</v>
      </c>
      <c r="D8" s="46">
        <f>Dynamic!$B$7*'Dynamic Annual Spanish'!C8*'Dynamic Annual Spanish'!B8</f>
        <v>0</v>
      </c>
      <c r="E8" s="45">
        <f>ROUND('Dynamic Volume'!B10*0.08*0.25,0)</f>
        <v>0</v>
      </c>
      <c r="F8" s="46">
        <f>Dynamic!$C$7*'Dynamic Annual Spanish'!E8*'Dynamic Annual Spanish'!B8</f>
        <v>0</v>
      </c>
      <c r="G8" s="45">
        <f>ROUND('Dynamic Volume'!B10*0.01*0.25,0)</f>
        <v>0</v>
      </c>
      <c r="H8" s="46">
        <f>Dynamic!$D$7*'Dynamic Annual Spanish'!G8*'Dynamic Annual Spanish'!B8</f>
        <v>0</v>
      </c>
      <c r="I8" s="45">
        <f>ROUND('Dynamic Volume'!B10*0.01*0.25,0)</f>
        <v>0</v>
      </c>
      <c r="J8" s="46">
        <f>Dynamic!$E$7*'Dynamic Annual Spanish'!I8*'Dynamic Annual Spanish'!B8</f>
        <v>0</v>
      </c>
      <c r="K8" s="127">
        <f t="shared" si="0"/>
        <v>0</v>
      </c>
      <c r="L8" s="49">
        <f t="shared" si="1"/>
        <v>3</v>
      </c>
      <c r="M8" s="5" t="s">
        <v>265</v>
      </c>
      <c r="N8" s="5" t="s">
        <v>268</v>
      </c>
    </row>
    <row r="9" spans="1:14" x14ac:dyDescent="0.25">
      <c r="A9" s="7" t="s">
        <v>97</v>
      </c>
      <c r="B9" s="51">
        <v>1</v>
      </c>
      <c r="C9" s="45">
        <f>ROUND('Dynamic Volume'!B11*0.9*0.25,0)</f>
        <v>3</v>
      </c>
      <c r="D9" s="46">
        <f>Dynamic!$B$7*'Dynamic Annual Spanish'!C9*'Dynamic Annual Spanish'!B9</f>
        <v>0</v>
      </c>
      <c r="E9" s="45">
        <f>ROUND('Dynamic Volume'!B11*0.08*0.25,0)</f>
        <v>0</v>
      </c>
      <c r="F9" s="46">
        <f>Dynamic!$C$7*'Dynamic Annual Spanish'!E9*'Dynamic Annual Spanish'!B9</f>
        <v>0</v>
      </c>
      <c r="G9" s="45">
        <f>ROUND('Dynamic Volume'!B11*0.01*0.25,0)</f>
        <v>0</v>
      </c>
      <c r="H9" s="46">
        <f>Dynamic!$D$7*'Dynamic Annual Spanish'!G9*'Dynamic Annual Spanish'!B9</f>
        <v>0</v>
      </c>
      <c r="I9" s="45">
        <f>ROUND('Dynamic Volume'!B11*0.01*0.25,0)</f>
        <v>0</v>
      </c>
      <c r="J9" s="46">
        <f>Dynamic!$E$7*'Dynamic Annual Spanish'!I9*'Dynamic Annual Spanish'!B9</f>
        <v>0</v>
      </c>
      <c r="K9" s="127">
        <f t="shared" si="0"/>
        <v>0</v>
      </c>
      <c r="L9" s="49">
        <f t="shared" si="1"/>
        <v>3</v>
      </c>
      <c r="M9" s="5" t="s">
        <v>265</v>
      </c>
      <c r="N9" s="5" t="s">
        <v>268</v>
      </c>
    </row>
    <row r="10" spans="1:14" x14ac:dyDescent="0.25">
      <c r="A10" s="7" t="s">
        <v>98</v>
      </c>
      <c r="B10" s="51">
        <v>1</v>
      </c>
      <c r="C10" s="45">
        <f>ROUND('Dynamic Volume'!B12*0.9*0.25,0)</f>
        <v>3</v>
      </c>
      <c r="D10" s="46">
        <f>Dynamic!$B$7*'Dynamic Annual Spanish'!C10*'Dynamic Annual Spanish'!B10</f>
        <v>0</v>
      </c>
      <c r="E10" s="45">
        <f>ROUND('Dynamic Volume'!B12*0.08*0.25,0)</f>
        <v>0</v>
      </c>
      <c r="F10" s="46">
        <f>Dynamic!$C$7*'Dynamic Annual Spanish'!E10*'Dynamic Annual Spanish'!B10</f>
        <v>0</v>
      </c>
      <c r="G10" s="45">
        <f>ROUND('Dynamic Volume'!B12*0.01*0.25,0)</f>
        <v>0</v>
      </c>
      <c r="H10" s="46">
        <f>Dynamic!$D$7*'Dynamic Annual Spanish'!G10*'Dynamic Annual Spanish'!B10</f>
        <v>0</v>
      </c>
      <c r="I10" s="45">
        <f>ROUND('Dynamic Volume'!B12*0.01*0.25,0)</f>
        <v>0</v>
      </c>
      <c r="J10" s="46">
        <f>Dynamic!$E$7*'Dynamic Annual Spanish'!I10*'Dynamic Annual Spanish'!B10</f>
        <v>0</v>
      </c>
      <c r="K10" s="127">
        <f t="shared" si="0"/>
        <v>0</v>
      </c>
      <c r="L10" s="49">
        <f t="shared" si="1"/>
        <v>3</v>
      </c>
      <c r="M10" s="5" t="s">
        <v>265</v>
      </c>
      <c r="N10" s="5" t="s">
        <v>268</v>
      </c>
    </row>
    <row r="11" spans="1:14" x14ac:dyDescent="0.25">
      <c r="A11" s="7" t="s">
        <v>99</v>
      </c>
      <c r="B11" s="51">
        <v>1</v>
      </c>
      <c r="C11" s="45">
        <f>ROUND('Dynamic Volume'!B13*0.9*0.25,0)</f>
        <v>3</v>
      </c>
      <c r="D11" s="46">
        <f>Dynamic!$B$7*'Dynamic Annual Spanish'!C11*'Dynamic Annual Spanish'!B11</f>
        <v>0</v>
      </c>
      <c r="E11" s="45">
        <f>ROUND('Dynamic Volume'!B13*0.08*0.25,0)</f>
        <v>0</v>
      </c>
      <c r="F11" s="46">
        <f>Dynamic!$C$7*'Dynamic Annual Spanish'!E11*'Dynamic Annual Spanish'!B11</f>
        <v>0</v>
      </c>
      <c r="G11" s="45">
        <f>ROUND('Dynamic Volume'!B13*0.01*0.25,0)</f>
        <v>0</v>
      </c>
      <c r="H11" s="46">
        <f>Dynamic!$D$7*'Dynamic Annual Spanish'!G11*'Dynamic Annual Spanish'!B11</f>
        <v>0</v>
      </c>
      <c r="I11" s="45">
        <f>ROUND('Dynamic Volume'!B13*0.01*0.25,0)</f>
        <v>0</v>
      </c>
      <c r="J11" s="46">
        <f>Dynamic!$E$7*'Dynamic Annual Spanish'!I11*'Dynamic Annual Spanish'!B11</f>
        <v>0</v>
      </c>
      <c r="K11" s="127">
        <f t="shared" si="0"/>
        <v>0</v>
      </c>
      <c r="L11" s="49">
        <f t="shared" si="1"/>
        <v>3</v>
      </c>
      <c r="M11" s="5" t="s">
        <v>265</v>
      </c>
      <c r="N11" s="5" t="s">
        <v>268</v>
      </c>
    </row>
    <row r="12" spans="1:14" ht="30" x14ac:dyDescent="0.25">
      <c r="A12" s="7" t="s">
        <v>100</v>
      </c>
      <c r="B12" s="51">
        <v>1</v>
      </c>
      <c r="C12" s="45">
        <f>ROUND('Dynamic Volume'!B14*0.9*0.25,0)</f>
        <v>3</v>
      </c>
      <c r="D12" s="46">
        <f>Dynamic!$B$7*'Dynamic Annual Spanish'!C12*'Dynamic Annual Spanish'!B12</f>
        <v>0</v>
      </c>
      <c r="E12" s="45">
        <f>ROUND('Dynamic Volume'!B14*0.08*0.25,0)</f>
        <v>0</v>
      </c>
      <c r="F12" s="46">
        <f>Dynamic!$C$7*'Dynamic Annual Spanish'!E12*'Dynamic Annual Spanish'!B12</f>
        <v>0</v>
      </c>
      <c r="G12" s="45">
        <f>ROUND('Dynamic Volume'!B14*0.01*0.25,0)</f>
        <v>0</v>
      </c>
      <c r="H12" s="46">
        <f>Dynamic!$D$7*'Dynamic Annual Spanish'!G12*'Dynamic Annual Spanish'!B12</f>
        <v>0</v>
      </c>
      <c r="I12" s="45">
        <f>ROUND('Dynamic Volume'!B14*0.01*0.25,0)</f>
        <v>0</v>
      </c>
      <c r="J12" s="46">
        <f>Dynamic!$E$7*'Dynamic Annual Spanish'!I12*'Dynamic Annual Spanish'!B12</f>
        <v>0</v>
      </c>
      <c r="K12" s="127">
        <f t="shared" si="0"/>
        <v>0</v>
      </c>
      <c r="L12" s="49">
        <f t="shared" si="1"/>
        <v>3</v>
      </c>
      <c r="M12" s="5" t="s">
        <v>265</v>
      </c>
      <c r="N12" s="5" t="s">
        <v>268</v>
      </c>
    </row>
    <row r="13" spans="1:14" x14ac:dyDescent="0.25">
      <c r="A13" s="7" t="s">
        <v>101</v>
      </c>
      <c r="B13" s="51">
        <v>1</v>
      </c>
      <c r="C13" s="45">
        <f>ROUND('Dynamic Volume'!B15*0.9*0.25,0)</f>
        <v>3</v>
      </c>
      <c r="D13" s="46">
        <f>Dynamic!$B$7*'Dynamic Annual Spanish'!C13*'Dynamic Annual Spanish'!B13</f>
        <v>0</v>
      </c>
      <c r="E13" s="45">
        <f>ROUND('Dynamic Volume'!B15*0.08*0.25,0)</f>
        <v>0</v>
      </c>
      <c r="F13" s="46">
        <f>Dynamic!$C$7*'Dynamic Annual Spanish'!E13*'Dynamic Annual Spanish'!B13</f>
        <v>0</v>
      </c>
      <c r="G13" s="45">
        <f>ROUND('Dynamic Volume'!B15*0.01*0.25,0)</f>
        <v>0</v>
      </c>
      <c r="H13" s="46">
        <f>Dynamic!$D$7*'Dynamic Annual Spanish'!G13*'Dynamic Annual Spanish'!B13</f>
        <v>0</v>
      </c>
      <c r="I13" s="45">
        <f>ROUND('Dynamic Volume'!B15*0.01*0.25,0)</f>
        <v>0</v>
      </c>
      <c r="J13" s="46">
        <f>Dynamic!$E$7*'Dynamic Annual Spanish'!I13*'Dynamic Annual Spanish'!B13</f>
        <v>0</v>
      </c>
      <c r="K13" s="127">
        <f t="shared" si="0"/>
        <v>0</v>
      </c>
      <c r="L13" s="49">
        <f t="shared" si="1"/>
        <v>3</v>
      </c>
      <c r="M13" s="5" t="s">
        <v>265</v>
      </c>
      <c r="N13" s="5" t="s">
        <v>268</v>
      </c>
    </row>
    <row r="14" spans="1:14" ht="30" x14ac:dyDescent="0.25">
      <c r="A14" s="7" t="s">
        <v>102</v>
      </c>
      <c r="B14" s="51">
        <v>1</v>
      </c>
      <c r="C14" s="45">
        <f>ROUND('Dynamic Volume'!B16*0.9*0.25,0)</f>
        <v>3</v>
      </c>
      <c r="D14" s="46">
        <f>Dynamic!$B$7*'Dynamic Annual Spanish'!C14*'Dynamic Annual Spanish'!B14</f>
        <v>0</v>
      </c>
      <c r="E14" s="45">
        <f>ROUND('Dynamic Volume'!B16*0.08*0.25,0)</f>
        <v>0</v>
      </c>
      <c r="F14" s="46">
        <f>Dynamic!$C$7*'Dynamic Annual Spanish'!E14*'Dynamic Annual Spanish'!B14</f>
        <v>0</v>
      </c>
      <c r="G14" s="45">
        <f>ROUND('Dynamic Volume'!B16*0.01*0.25,0)</f>
        <v>0</v>
      </c>
      <c r="H14" s="46">
        <f>Dynamic!$D$7*'Dynamic Annual Spanish'!G14*'Dynamic Annual Spanish'!B14</f>
        <v>0</v>
      </c>
      <c r="I14" s="45">
        <f>ROUND('Dynamic Volume'!B16*0.01*0.25,0)</f>
        <v>0</v>
      </c>
      <c r="J14" s="46">
        <f>Dynamic!$E$7*'Dynamic Annual Spanish'!I14*'Dynamic Annual Spanish'!B14</f>
        <v>0</v>
      </c>
      <c r="K14" s="127">
        <f t="shared" si="0"/>
        <v>0</v>
      </c>
      <c r="L14" s="49">
        <f t="shared" si="1"/>
        <v>3</v>
      </c>
      <c r="M14" s="5" t="s">
        <v>265</v>
      </c>
      <c r="N14" s="5" t="s">
        <v>268</v>
      </c>
    </row>
    <row r="15" spans="1:14" ht="30" x14ac:dyDescent="0.25">
      <c r="A15" s="7" t="s">
        <v>103</v>
      </c>
      <c r="B15" s="51">
        <v>1</v>
      </c>
      <c r="C15" s="45">
        <f>ROUND('Dynamic Volume'!B17*0.9*0.25,0)</f>
        <v>3</v>
      </c>
      <c r="D15" s="46">
        <f>Dynamic!$B$7*'Dynamic Annual Spanish'!C15*'Dynamic Annual Spanish'!B15</f>
        <v>0</v>
      </c>
      <c r="E15" s="45">
        <f>ROUND('Dynamic Volume'!B17*0.08*0.25,0)</f>
        <v>0</v>
      </c>
      <c r="F15" s="46">
        <f>Dynamic!$C$7*'Dynamic Annual Spanish'!E15*'Dynamic Annual Spanish'!B15</f>
        <v>0</v>
      </c>
      <c r="G15" s="45">
        <f>ROUND('Dynamic Volume'!B17*0.01*0.25,0)</f>
        <v>0</v>
      </c>
      <c r="H15" s="46">
        <f>Dynamic!$D$7*'Dynamic Annual Spanish'!G15*'Dynamic Annual Spanish'!B15</f>
        <v>0</v>
      </c>
      <c r="I15" s="45">
        <f>ROUND('Dynamic Volume'!B17*0.01*0.25,0)</f>
        <v>0</v>
      </c>
      <c r="J15" s="46">
        <f>Dynamic!$E$7*'Dynamic Annual Spanish'!I15*'Dynamic Annual Spanish'!B15</f>
        <v>0</v>
      </c>
      <c r="K15" s="127">
        <f t="shared" si="0"/>
        <v>0</v>
      </c>
      <c r="L15" s="49">
        <f t="shared" si="1"/>
        <v>3</v>
      </c>
      <c r="M15" s="5" t="s">
        <v>265</v>
      </c>
      <c r="N15" s="5" t="s">
        <v>268</v>
      </c>
    </row>
    <row r="16" spans="1:14" ht="30" x14ac:dyDescent="0.25">
      <c r="A16" s="7" t="s">
        <v>104</v>
      </c>
      <c r="B16" s="51">
        <v>1</v>
      </c>
      <c r="C16" s="45">
        <f>ROUND('Dynamic Volume'!B18*0.9*0.25,0)</f>
        <v>3</v>
      </c>
      <c r="D16" s="46">
        <f>Dynamic!$B$7*'Dynamic Annual Spanish'!C16*'Dynamic Annual Spanish'!B16</f>
        <v>0</v>
      </c>
      <c r="E16" s="45">
        <f>ROUND('Dynamic Volume'!B18*0.08*0.25,0)</f>
        <v>0</v>
      </c>
      <c r="F16" s="46">
        <f>Dynamic!$C$7*'Dynamic Annual Spanish'!E16*'Dynamic Annual Spanish'!B16</f>
        <v>0</v>
      </c>
      <c r="G16" s="45">
        <f>ROUND('Dynamic Volume'!B18*0.01*0.25,0)</f>
        <v>0</v>
      </c>
      <c r="H16" s="46">
        <f>Dynamic!$D$7*'Dynamic Annual Spanish'!G16*'Dynamic Annual Spanish'!B16</f>
        <v>0</v>
      </c>
      <c r="I16" s="45">
        <f>ROUND('Dynamic Volume'!B18*0.01*0.25,0)</f>
        <v>0</v>
      </c>
      <c r="J16" s="46">
        <f>Dynamic!$E$7*'Dynamic Annual Spanish'!I16*'Dynamic Annual Spanish'!B16</f>
        <v>0</v>
      </c>
      <c r="K16" s="127">
        <f t="shared" si="0"/>
        <v>0</v>
      </c>
      <c r="L16" s="49">
        <f t="shared" si="1"/>
        <v>3</v>
      </c>
      <c r="M16" s="5" t="s">
        <v>265</v>
      </c>
      <c r="N16" s="5" t="s">
        <v>268</v>
      </c>
    </row>
    <row r="17" spans="1:16" x14ac:dyDescent="0.25">
      <c r="A17" s="7" t="s">
        <v>105</v>
      </c>
      <c r="B17" s="51">
        <v>1</v>
      </c>
      <c r="C17" s="45">
        <f>ROUND('Dynamic Volume'!B19*0.9*0.25,0)</f>
        <v>3</v>
      </c>
      <c r="D17" s="46">
        <f>Dynamic!$B$7*'Dynamic Annual Spanish'!C17*'Dynamic Annual Spanish'!B17</f>
        <v>0</v>
      </c>
      <c r="E17" s="45">
        <f>ROUND('Dynamic Volume'!B19*0.08*0.25,0)</f>
        <v>0</v>
      </c>
      <c r="F17" s="46">
        <f>Dynamic!$C$7*'Dynamic Annual Spanish'!E17*'Dynamic Annual Spanish'!B17</f>
        <v>0</v>
      </c>
      <c r="G17" s="45">
        <f>ROUND('Dynamic Volume'!B19*0.01*0.25,0)</f>
        <v>0</v>
      </c>
      <c r="H17" s="46">
        <f>Dynamic!$D$7*'Dynamic Annual Spanish'!G17*'Dynamic Annual Spanish'!B17</f>
        <v>0</v>
      </c>
      <c r="I17" s="45">
        <f>ROUND('Dynamic Volume'!B19*0.01*0.25,0)</f>
        <v>0</v>
      </c>
      <c r="J17" s="46">
        <f>Dynamic!$E$7*'Dynamic Annual Spanish'!I17*'Dynamic Annual Spanish'!B17</f>
        <v>0</v>
      </c>
      <c r="K17" s="127">
        <f t="shared" si="0"/>
        <v>0</v>
      </c>
      <c r="L17" s="49">
        <f t="shared" si="1"/>
        <v>3</v>
      </c>
      <c r="M17" s="5" t="s">
        <v>265</v>
      </c>
      <c r="N17" s="5" t="s">
        <v>268</v>
      </c>
    </row>
    <row r="18" spans="1:16" ht="30" x14ac:dyDescent="0.25">
      <c r="A18" s="7" t="s">
        <v>106</v>
      </c>
      <c r="B18" s="51">
        <v>1</v>
      </c>
      <c r="C18" s="45">
        <f>ROUND('Dynamic Volume'!B20*0.9*0.25,0)</f>
        <v>3</v>
      </c>
      <c r="D18" s="46">
        <f>Dynamic!$B$7*'Dynamic Annual Spanish'!C18*'Dynamic Annual Spanish'!B18</f>
        <v>0</v>
      </c>
      <c r="E18" s="45">
        <f>ROUND('Dynamic Volume'!B20*0.08*0.25,0)</f>
        <v>0</v>
      </c>
      <c r="F18" s="46">
        <f>Dynamic!$C$7*'Dynamic Annual Spanish'!E18*'Dynamic Annual Spanish'!B18</f>
        <v>0</v>
      </c>
      <c r="G18" s="45">
        <f>ROUND('Dynamic Volume'!B20*0.01*0.25,0)</f>
        <v>0</v>
      </c>
      <c r="H18" s="46">
        <f>Dynamic!$D$7*'Dynamic Annual Spanish'!G18*'Dynamic Annual Spanish'!B18</f>
        <v>0</v>
      </c>
      <c r="I18" s="45">
        <f>ROUND('Dynamic Volume'!B20*0.01*0.25,0)</f>
        <v>0</v>
      </c>
      <c r="J18" s="46">
        <f>Dynamic!$E$7*'Dynamic Annual Spanish'!I18*'Dynamic Annual Spanish'!B18</f>
        <v>0</v>
      </c>
      <c r="K18" s="127">
        <f t="shared" si="0"/>
        <v>0</v>
      </c>
      <c r="L18" s="49">
        <f t="shared" si="1"/>
        <v>3</v>
      </c>
      <c r="M18" s="5" t="s">
        <v>265</v>
      </c>
      <c r="N18" s="5" t="s">
        <v>268</v>
      </c>
    </row>
    <row r="19" spans="1:16" x14ac:dyDescent="0.25">
      <c r="A19" s="7" t="s">
        <v>107</v>
      </c>
      <c r="B19" s="51">
        <v>1</v>
      </c>
      <c r="C19" s="45">
        <f>ROUND('Dynamic Volume'!B21*0.9*0.25,0)</f>
        <v>3</v>
      </c>
      <c r="D19" s="46">
        <f>Dynamic!$B$7*'Dynamic Annual Spanish'!C19*'Dynamic Annual Spanish'!B19</f>
        <v>0</v>
      </c>
      <c r="E19" s="45">
        <f>ROUND('Dynamic Volume'!B21*0.08*0.25,0)</f>
        <v>0</v>
      </c>
      <c r="F19" s="46">
        <f>Dynamic!$C$7*'Dynamic Annual Spanish'!E19*'Dynamic Annual Spanish'!B19</f>
        <v>0</v>
      </c>
      <c r="G19" s="45">
        <f>ROUND('Dynamic Volume'!B21*0.01*0.25,0)</f>
        <v>0</v>
      </c>
      <c r="H19" s="46">
        <f>Dynamic!$D$7*'Dynamic Annual Spanish'!G19*'Dynamic Annual Spanish'!B19</f>
        <v>0</v>
      </c>
      <c r="I19" s="45">
        <f>ROUND('Dynamic Volume'!B21*0.01*0.25,0)</f>
        <v>0</v>
      </c>
      <c r="J19" s="46">
        <f>Dynamic!$E$7*'Dynamic Annual Spanish'!I19*'Dynamic Annual Spanish'!B19</f>
        <v>0</v>
      </c>
      <c r="K19" s="127">
        <f t="shared" si="0"/>
        <v>0</v>
      </c>
      <c r="L19" s="49">
        <f t="shared" si="1"/>
        <v>3</v>
      </c>
      <c r="M19" s="5" t="s">
        <v>265</v>
      </c>
      <c r="N19" s="5" t="s">
        <v>268</v>
      </c>
    </row>
    <row r="20" spans="1:16" x14ac:dyDescent="0.25">
      <c r="A20" s="7" t="s">
        <v>108</v>
      </c>
      <c r="B20" s="51">
        <v>1</v>
      </c>
      <c r="C20" s="45">
        <f>ROUND('Dynamic Volume'!B22*0.9*0.25,0)</f>
        <v>3</v>
      </c>
      <c r="D20" s="46">
        <f>Dynamic!$B$7*'Dynamic Annual Spanish'!C20*'Dynamic Annual Spanish'!B20</f>
        <v>0</v>
      </c>
      <c r="E20" s="45">
        <f>ROUND('Dynamic Volume'!B22*0.08*0.25,0)</f>
        <v>0</v>
      </c>
      <c r="F20" s="46">
        <f>Dynamic!$C$7*'Dynamic Annual Spanish'!E20*'Dynamic Annual Spanish'!B20</f>
        <v>0</v>
      </c>
      <c r="G20" s="45">
        <f>ROUND('Dynamic Volume'!B22*0.01*0.25,0)</f>
        <v>0</v>
      </c>
      <c r="H20" s="46">
        <f>Dynamic!$D$7*'Dynamic Annual Spanish'!G20*'Dynamic Annual Spanish'!B20</f>
        <v>0</v>
      </c>
      <c r="I20" s="45">
        <f>ROUND('Dynamic Volume'!B22*0.01*0.25,0)</f>
        <v>0</v>
      </c>
      <c r="J20" s="46">
        <f>Dynamic!$E$7*'Dynamic Annual Spanish'!I20*'Dynamic Annual Spanish'!B20</f>
        <v>0</v>
      </c>
      <c r="K20" s="127">
        <f t="shared" si="0"/>
        <v>0</v>
      </c>
      <c r="L20" s="49">
        <f t="shared" si="1"/>
        <v>3</v>
      </c>
      <c r="M20" s="5" t="s">
        <v>265</v>
      </c>
      <c r="N20" s="5" t="s">
        <v>268</v>
      </c>
    </row>
    <row r="21" spans="1:16" x14ac:dyDescent="0.25">
      <c r="A21" s="7" t="s">
        <v>109</v>
      </c>
      <c r="B21" s="51">
        <v>1</v>
      </c>
      <c r="C21" s="45">
        <f>ROUND('Dynamic Volume'!B23*0.9*0.25,0)</f>
        <v>3</v>
      </c>
      <c r="D21" s="46">
        <f>Dynamic!$B$7*'Dynamic Annual Spanish'!C21*'Dynamic Annual Spanish'!B21</f>
        <v>0</v>
      </c>
      <c r="E21" s="45">
        <f>ROUND('Dynamic Volume'!B23*0.08*0.25,0)</f>
        <v>0</v>
      </c>
      <c r="F21" s="46">
        <f>Dynamic!$C$7*'Dynamic Annual Spanish'!E21*'Dynamic Annual Spanish'!B21</f>
        <v>0</v>
      </c>
      <c r="G21" s="45">
        <f>ROUND('Dynamic Volume'!B23*0.01*0.25,0)</f>
        <v>0</v>
      </c>
      <c r="H21" s="46">
        <f>Dynamic!$D$7*'Dynamic Annual Spanish'!G21*'Dynamic Annual Spanish'!B21</f>
        <v>0</v>
      </c>
      <c r="I21" s="45">
        <f>ROUND('Dynamic Volume'!B23*0.01*0.25,0)</f>
        <v>0</v>
      </c>
      <c r="J21" s="46">
        <f>Dynamic!$E$7*'Dynamic Annual Spanish'!I21*'Dynamic Annual Spanish'!B21</f>
        <v>0</v>
      </c>
      <c r="K21" s="127">
        <f t="shared" si="0"/>
        <v>0</v>
      </c>
      <c r="L21" s="49">
        <f t="shared" si="1"/>
        <v>3</v>
      </c>
      <c r="M21" s="5" t="s">
        <v>265</v>
      </c>
      <c r="N21" s="5" t="s">
        <v>268</v>
      </c>
    </row>
    <row r="22" spans="1:16" ht="30" x14ac:dyDescent="0.25">
      <c r="A22" s="7" t="s">
        <v>110</v>
      </c>
      <c r="B22" s="51">
        <v>1</v>
      </c>
      <c r="C22" s="45">
        <f>ROUND('Dynamic Volume'!B24*0.9*0.25,0)</f>
        <v>3</v>
      </c>
      <c r="D22" s="46">
        <f>Dynamic!$B$7*'Dynamic Annual Spanish'!C22*'Dynamic Annual Spanish'!B22</f>
        <v>0</v>
      </c>
      <c r="E22" s="45">
        <f>ROUND('Dynamic Volume'!B24*0.08*0.25,0)</f>
        <v>0</v>
      </c>
      <c r="F22" s="46">
        <f>Dynamic!$C$7*'Dynamic Annual Spanish'!E22*'Dynamic Annual Spanish'!B22</f>
        <v>0</v>
      </c>
      <c r="G22" s="45">
        <f>ROUND('Dynamic Volume'!B24*0.01*0.25,0)</f>
        <v>0</v>
      </c>
      <c r="H22" s="46">
        <f>Dynamic!$D$7*'Dynamic Annual Spanish'!G22*'Dynamic Annual Spanish'!B22</f>
        <v>0</v>
      </c>
      <c r="I22" s="45">
        <f>ROUND('Dynamic Volume'!B24*0.01*0.25,0)</f>
        <v>0</v>
      </c>
      <c r="J22" s="46">
        <f>Dynamic!$E$7*'Dynamic Annual Spanish'!I22*'Dynamic Annual Spanish'!B22</f>
        <v>0</v>
      </c>
      <c r="K22" s="127">
        <f t="shared" si="0"/>
        <v>0</v>
      </c>
      <c r="L22" s="49">
        <f t="shared" si="1"/>
        <v>3</v>
      </c>
      <c r="M22" s="5" t="s">
        <v>265</v>
      </c>
      <c r="N22" s="5" t="s">
        <v>268</v>
      </c>
    </row>
    <row r="23" spans="1:16" x14ac:dyDescent="0.25">
      <c r="A23" s="7" t="s">
        <v>111</v>
      </c>
      <c r="B23" s="51">
        <v>1</v>
      </c>
      <c r="C23" s="45">
        <f>ROUND('Dynamic Volume'!B25*0.9*0.25,0)</f>
        <v>3</v>
      </c>
      <c r="D23" s="46">
        <f>Dynamic!$B$7*'Dynamic Annual Spanish'!C23*'Dynamic Annual Spanish'!B23</f>
        <v>0</v>
      </c>
      <c r="E23" s="45">
        <f>ROUND('Dynamic Volume'!B25*0.08*0.25,0)</f>
        <v>0</v>
      </c>
      <c r="F23" s="46">
        <f>Dynamic!$C$7*'Dynamic Annual Spanish'!E23*'Dynamic Annual Spanish'!B23</f>
        <v>0</v>
      </c>
      <c r="G23" s="45">
        <f>ROUND('Dynamic Volume'!B25*0.01*0.25,0)</f>
        <v>0</v>
      </c>
      <c r="H23" s="46">
        <f>Dynamic!$D$7*'Dynamic Annual Spanish'!G23*'Dynamic Annual Spanish'!B23</f>
        <v>0</v>
      </c>
      <c r="I23" s="45">
        <f>ROUND('Dynamic Volume'!B25*0.01*0.25,0)</f>
        <v>0</v>
      </c>
      <c r="J23" s="46">
        <f>Dynamic!$E$7*'Dynamic Annual Spanish'!I23*'Dynamic Annual Spanish'!B23</f>
        <v>0</v>
      </c>
      <c r="K23" s="127">
        <f t="shared" si="0"/>
        <v>0</v>
      </c>
      <c r="L23" s="49">
        <f t="shared" si="1"/>
        <v>3</v>
      </c>
      <c r="M23" s="5" t="s">
        <v>265</v>
      </c>
      <c r="N23" s="5" t="s">
        <v>268</v>
      </c>
    </row>
    <row r="24" spans="1:16" ht="30" x14ac:dyDescent="0.25">
      <c r="A24" s="7" t="s">
        <v>112</v>
      </c>
      <c r="B24" s="51">
        <v>1</v>
      </c>
      <c r="C24" s="45">
        <f>ROUND('Dynamic Volume'!B26*0.9*0.25,0)</f>
        <v>3</v>
      </c>
      <c r="D24" s="46">
        <f>Dynamic!$B$7*'Dynamic Annual Spanish'!C24*'Dynamic Annual Spanish'!B24</f>
        <v>0</v>
      </c>
      <c r="E24" s="45">
        <f>ROUND('Dynamic Volume'!B26*0.08*0.25,0)</f>
        <v>0</v>
      </c>
      <c r="F24" s="46">
        <f>Dynamic!$C$7*'Dynamic Annual Spanish'!E24*'Dynamic Annual Spanish'!B24</f>
        <v>0</v>
      </c>
      <c r="G24" s="45">
        <f>ROUND('Dynamic Volume'!B26*0.01*0.25,0)</f>
        <v>0</v>
      </c>
      <c r="H24" s="46">
        <f>Dynamic!$D$7*'Dynamic Annual Spanish'!G24*'Dynamic Annual Spanish'!B24</f>
        <v>0</v>
      </c>
      <c r="I24" s="45">
        <f>ROUND('Dynamic Volume'!B26*0.01*0.25,0)</f>
        <v>0</v>
      </c>
      <c r="J24" s="46">
        <f>Dynamic!$E$7*'Dynamic Annual Spanish'!I24*'Dynamic Annual Spanish'!B24</f>
        <v>0</v>
      </c>
      <c r="K24" s="127">
        <f t="shared" si="0"/>
        <v>0</v>
      </c>
      <c r="L24" s="49">
        <f t="shared" si="1"/>
        <v>3</v>
      </c>
      <c r="M24" s="5" t="s">
        <v>265</v>
      </c>
      <c r="N24" s="5" t="s">
        <v>268</v>
      </c>
    </row>
    <row r="25" spans="1:16" x14ac:dyDescent="0.25">
      <c r="A25" s="7" t="s">
        <v>75</v>
      </c>
      <c r="B25" s="51">
        <v>1</v>
      </c>
      <c r="C25" s="45">
        <f>ROUND('Dynamic Volume'!B27*0.9*0.25,0)</f>
        <v>3</v>
      </c>
      <c r="D25" s="46">
        <f>Dynamic!$B$7*'Dynamic Annual Spanish'!C25*'Dynamic Annual Spanish'!B25</f>
        <v>0</v>
      </c>
      <c r="E25" s="45">
        <f>ROUND('Dynamic Volume'!B27*0.08*0.25,0)</f>
        <v>0</v>
      </c>
      <c r="F25" s="46">
        <f>Dynamic!$C$7*'Dynamic Annual Spanish'!E25*'Dynamic Annual Spanish'!B25</f>
        <v>0</v>
      </c>
      <c r="G25" s="45">
        <f>ROUND('Dynamic Volume'!B27*0.01*0.25,0)</f>
        <v>0</v>
      </c>
      <c r="H25" s="46">
        <f>Dynamic!$D$7*'Dynamic Annual Spanish'!G25*'Dynamic Annual Spanish'!B25</f>
        <v>0</v>
      </c>
      <c r="I25" s="45">
        <f>ROUND('Dynamic Volume'!B27*0.01*0.25,0)</f>
        <v>0</v>
      </c>
      <c r="J25" s="46">
        <f>Dynamic!$E$7*'Dynamic Annual Spanish'!I25*'Dynamic Annual Spanish'!B25</f>
        <v>0</v>
      </c>
      <c r="K25" s="127">
        <f t="shared" si="0"/>
        <v>0</v>
      </c>
      <c r="L25" s="49">
        <f t="shared" si="1"/>
        <v>3</v>
      </c>
      <c r="M25" s="5" t="s">
        <v>265</v>
      </c>
      <c r="N25" s="5" t="s">
        <v>268</v>
      </c>
    </row>
    <row r="26" spans="1:16" x14ac:dyDescent="0.25">
      <c r="A26" s="7" t="s">
        <v>113</v>
      </c>
      <c r="B26" s="51">
        <v>5</v>
      </c>
      <c r="C26" s="45">
        <f>ROUND('Dynamic Volume'!B28*0.9*0.25,0)</f>
        <v>3</v>
      </c>
      <c r="D26" s="46">
        <f>Dynamic!$B$7*'Dynamic Annual Spanish'!C26*'Dynamic Annual Spanish'!B26</f>
        <v>0</v>
      </c>
      <c r="E26" s="45">
        <f>ROUND('Dynamic Volume'!B28*0.08*0.25,0)</f>
        <v>0</v>
      </c>
      <c r="F26" s="46">
        <f>Dynamic!$C$7*'Dynamic Annual Spanish'!E26*'Dynamic Annual Spanish'!B26</f>
        <v>0</v>
      </c>
      <c r="G26" s="45">
        <f>ROUND('Dynamic Volume'!B28*0.01*0.25,0)</f>
        <v>0</v>
      </c>
      <c r="H26" s="46">
        <f>Dynamic!$D$7*'Dynamic Annual Spanish'!G26*'Dynamic Annual Spanish'!B26</f>
        <v>0</v>
      </c>
      <c r="I26" s="45">
        <f>ROUND('Dynamic Volume'!B28*0.01*0.25,0)</f>
        <v>0</v>
      </c>
      <c r="J26" s="46">
        <f>Dynamic!$E$7*'Dynamic Annual Spanish'!I26*'Dynamic Annual Spanish'!B26</f>
        <v>0</v>
      </c>
      <c r="K26" s="127">
        <f t="shared" si="0"/>
        <v>0</v>
      </c>
      <c r="L26" s="49">
        <f t="shared" si="1"/>
        <v>3</v>
      </c>
      <c r="M26" s="5" t="s">
        <v>265</v>
      </c>
      <c r="N26" s="5" t="s">
        <v>268</v>
      </c>
    </row>
    <row r="27" spans="1:16" x14ac:dyDescent="0.25">
      <c r="A27" s="7" t="s">
        <v>114</v>
      </c>
      <c r="B27" s="51">
        <v>1</v>
      </c>
      <c r="C27" s="45">
        <f>ROUND('Dynamic Volume'!B29*0.9*0.25,0)</f>
        <v>3</v>
      </c>
      <c r="D27" s="46">
        <f>Dynamic!$B$7*'Dynamic Annual Spanish'!C27*'Dynamic Annual Spanish'!B27</f>
        <v>0</v>
      </c>
      <c r="E27" s="45">
        <f>ROUND('Dynamic Volume'!B29*0.08*0.25,0)</f>
        <v>0</v>
      </c>
      <c r="F27" s="46">
        <f>Dynamic!$C$7*'Dynamic Annual Spanish'!E27*'Dynamic Annual Spanish'!B27</f>
        <v>0</v>
      </c>
      <c r="G27" s="45">
        <f>ROUND('Dynamic Volume'!B29*0.01*0.25,0)</f>
        <v>0</v>
      </c>
      <c r="H27" s="46">
        <f>Dynamic!$D$7*'Dynamic Annual Spanish'!G27*'Dynamic Annual Spanish'!B27</f>
        <v>0</v>
      </c>
      <c r="I27" s="45">
        <f>ROUND('Dynamic Volume'!B29*0.01*0.25,0)</f>
        <v>0</v>
      </c>
      <c r="J27" s="46">
        <f>Dynamic!$E$7*'Dynamic Annual Spanish'!I27*'Dynamic Annual Spanish'!B27</f>
        <v>0</v>
      </c>
      <c r="K27" s="127">
        <f t="shared" si="0"/>
        <v>0</v>
      </c>
      <c r="L27" s="49">
        <f t="shared" si="1"/>
        <v>3</v>
      </c>
      <c r="M27" s="5" t="s">
        <v>265</v>
      </c>
      <c r="N27" s="5" t="s">
        <v>268</v>
      </c>
    </row>
    <row r="28" spans="1:16" ht="30" x14ac:dyDescent="0.25">
      <c r="A28" s="7" t="s">
        <v>115</v>
      </c>
      <c r="B28" s="51">
        <v>2</v>
      </c>
      <c r="C28" s="45">
        <f>ROUND('Dynamic Volume'!B30*0.9*0.25,0)</f>
        <v>3</v>
      </c>
      <c r="D28" s="46">
        <f>Dynamic!$B$7*'Dynamic Annual Spanish'!C28*'Dynamic Annual Spanish'!B28</f>
        <v>0</v>
      </c>
      <c r="E28" s="45">
        <f>ROUND('Dynamic Volume'!B30*0.08*0.25,0)</f>
        <v>0</v>
      </c>
      <c r="F28" s="46">
        <f>Dynamic!$C$7*'Dynamic Annual Spanish'!E28*'Dynamic Annual Spanish'!B28</f>
        <v>0</v>
      </c>
      <c r="G28" s="45">
        <f>ROUND('Dynamic Volume'!B30*0.01*0.25,0)</f>
        <v>0</v>
      </c>
      <c r="H28" s="46">
        <f>Dynamic!$D$7*'Dynamic Annual Spanish'!G28*'Dynamic Annual Spanish'!B28</f>
        <v>0</v>
      </c>
      <c r="I28" s="45">
        <f>ROUND('Dynamic Volume'!B30*0.01*0.25,0)</f>
        <v>0</v>
      </c>
      <c r="J28" s="46">
        <f>Dynamic!$E$7*'Dynamic Annual Spanish'!I28*'Dynamic Annual Spanish'!B28</f>
        <v>0</v>
      </c>
      <c r="K28" s="127">
        <f t="shared" si="0"/>
        <v>0</v>
      </c>
      <c r="L28" s="49">
        <f t="shared" si="1"/>
        <v>3</v>
      </c>
      <c r="M28" s="5" t="s">
        <v>265</v>
      </c>
      <c r="N28" s="5" t="s">
        <v>268</v>
      </c>
    </row>
    <row r="29" spans="1:16" x14ac:dyDescent="0.25">
      <c r="A29" s="7" t="s">
        <v>116</v>
      </c>
      <c r="B29" s="51">
        <v>2</v>
      </c>
      <c r="C29" s="45">
        <f>ROUND('Dynamic Volume'!B31*0.9*0.25,0)</f>
        <v>3</v>
      </c>
      <c r="D29" s="46">
        <f>Dynamic!$B$7*'Dynamic Annual Spanish'!C29*'Dynamic Annual Spanish'!B29</f>
        <v>0</v>
      </c>
      <c r="E29" s="45">
        <f>ROUND('Dynamic Volume'!B31*0.08*0.25,0)</f>
        <v>0</v>
      </c>
      <c r="F29" s="46">
        <f>Dynamic!$C$7*'Dynamic Annual Spanish'!E29*'Dynamic Annual Spanish'!B29</f>
        <v>0</v>
      </c>
      <c r="G29" s="45">
        <f>ROUND('Dynamic Volume'!B31*0.01*0.25,0)</f>
        <v>0</v>
      </c>
      <c r="H29" s="46">
        <f>Dynamic!$D$7*'Dynamic Annual Spanish'!G29*'Dynamic Annual Spanish'!B29</f>
        <v>0</v>
      </c>
      <c r="I29" s="45">
        <f>ROUND('Dynamic Volume'!B31*0.01*0.25,0)</f>
        <v>0</v>
      </c>
      <c r="J29" s="46">
        <f>Dynamic!$E$7*'Dynamic Annual Spanish'!I29*'Dynamic Annual Spanish'!B29</f>
        <v>0</v>
      </c>
      <c r="K29" s="127">
        <f t="shared" si="0"/>
        <v>0</v>
      </c>
      <c r="L29" s="49">
        <f t="shared" si="1"/>
        <v>3</v>
      </c>
      <c r="M29" s="5" t="s">
        <v>265</v>
      </c>
      <c r="N29" s="5" t="s">
        <v>269</v>
      </c>
    </row>
    <row r="30" spans="1:16" x14ac:dyDescent="0.25">
      <c r="A30" s="7" t="s">
        <v>117</v>
      </c>
      <c r="B30" s="51">
        <v>1</v>
      </c>
      <c r="C30" s="45">
        <f>ROUND('Dynamic Volume'!B32*0.9*0.25,0)</f>
        <v>3</v>
      </c>
      <c r="D30" s="46">
        <f>Dynamic!$B$7*'Dynamic Annual Spanish'!C30*'Dynamic Annual Spanish'!B30</f>
        <v>0</v>
      </c>
      <c r="E30" s="45">
        <f>ROUND('Dynamic Volume'!B32*0.08*0.25,0)</f>
        <v>0</v>
      </c>
      <c r="F30" s="46">
        <f>Dynamic!$C$7*'Dynamic Annual Spanish'!E30*'Dynamic Annual Spanish'!B30</f>
        <v>0</v>
      </c>
      <c r="G30" s="45">
        <f>ROUND('Dynamic Volume'!B32*0.01*0.25,0)</f>
        <v>0</v>
      </c>
      <c r="H30" s="46">
        <f>Dynamic!$D$7*'Dynamic Annual Spanish'!G30*'Dynamic Annual Spanish'!B30</f>
        <v>0</v>
      </c>
      <c r="I30" s="45">
        <f>ROUND('Dynamic Volume'!B32*0.01*0.25,0)</f>
        <v>0</v>
      </c>
      <c r="J30" s="46">
        <f>Dynamic!$E$7*'Dynamic Annual Spanish'!I30*'Dynamic Annual Spanish'!B30</f>
        <v>0</v>
      </c>
      <c r="K30" s="127">
        <f t="shared" si="0"/>
        <v>0</v>
      </c>
      <c r="L30" s="49">
        <f t="shared" si="1"/>
        <v>3</v>
      </c>
      <c r="M30" s="5" t="s">
        <v>265</v>
      </c>
      <c r="N30" s="5" t="s">
        <v>269</v>
      </c>
      <c r="O30" s="49" t="s">
        <v>271</v>
      </c>
      <c r="P30" s="70">
        <f>SUM(K3:K30)</f>
        <v>0</v>
      </c>
    </row>
    <row r="31" spans="1:16" s="31" customFormat="1" ht="45" x14ac:dyDescent="0.25">
      <c r="A31" s="10" t="s">
        <v>225</v>
      </c>
      <c r="B31" s="51">
        <v>4</v>
      </c>
      <c r="C31" s="63">
        <f>ROUND('Dynamic Volume'!B33*0.9*0.25,0)</f>
        <v>3</v>
      </c>
      <c r="D31" s="46">
        <f>Dynamic!$B$7*'Dynamic Annual Spanish'!C31*'Dynamic Annual Spanish'!B31</f>
        <v>0</v>
      </c>
      <c r="E31" s="63">
        <f>ROUND('Dynamic Volume'!B33*0.08*0.25,0)</f>
        <v>0</v>
      </c>
      <c r="F31" s="64">
        <f>Dynamic!$C$7*'Dynamic Annual Spanish'!E31*'Dynamic Annual Spanish'!B31</f>
        <v>0</v>
      </c>
      <c r="G31" s="63">
        <f>ROUND('Dynamic Volume'!B33*0.01*0.25,0)</f>
        <v>0</v>
      </c>
      <c r="H31" s="64">
        <f>Dynamic!$D$7*'Dynamic Annual Spanish'!G31*'Dynamic Annual Spanish'!B31</f>
        <v>0</v>
      </c>
      <c r="I31" s="63">
        <f>ROUND('Dynamic Volume'!B33*0.01*0.25,0)</f>
        <v>0</v>
      </c>
      <c r="J31" s="64">
        <f>Dynamic!$E$7*'Dynamic Annual Spanish'!I31*'Dynamic Annual Spanish'!B31</f>
        <v>0</v>
      </c>
      <c r="K31" s="127">
        <f t="shared" si="0"/>
        <v>0</v>
      </c>
      <c r="L31" s="49">
        <f t="shared" si="1"/>
        <v>3</v>
      </c>
      <c r="M31" s="51" t="s">
        <v>251</v>
      </c>
      <c r="N31" s="107" t="s">
        <v>273</v>
      </c>
    </row>
    <row r="32" spans="1:16" ht="30" x14ac:dyDescent="0.25">
      <c r="A32" s="24" t="s">
        <v>120</v>
      </c>
      <c r="B32" s="51">
        <v>7</v>
      </c>
      <c r="C32" s="45">
        <f>ROUND('Dynamic Volume'!B34*0.9*0.25,0)</f>
        <v>25</v>
      </c>
      <c r="D32" s="46">
        <f>Dynamic!$B$7*'Dynamic Annual Spanish'!C32*'Dynamic Annual Spanish'!B32</f>
        <v>0</v>
      </c>
      <c r="E32" s="45">
        <f>ROUND('Dynamic Volume'!B34*0.08*0.25,0)</f>
        <v>2</v>
      </c>
      <c r="F32" s="46">
        <f>Dynamic!$C$7*'Dynamic Annual Spanish'!E32*'Dynamic Annual Spanish'!B32</f>
        <v>0</v>
      </c>
      <c r="G32" s="45">
        <f>ROUND('Dynamic Volume'!B34*0.01*0.25,0)</f>
        <v>0</v>
      </c>
      <c r="H32" s="46">
        <f>Dynamic!$D$7*'Dynamic Annual Spanish'!G32*'Dynamic Annual Spanish'!B32</f>
        <v>0</v>
      </c>
      <c r="I32" s="45">
        <f>ROUND('Dynamic Volume'!B34*0.01*0.25,0)</f>
        <v>0</v>
      </c>
      <c r="J32" s="46">
        <f>Dynamic!$E$7*'Dynamic Annual Spanish'!I32*'Dynamic Annual Spanish'!B32</f>
        <v>0</v>
      </c>
      <c r="K32" s="127">
        <f t="shared" si="0"/>
        <v>0</v>
      </c>
      <c r="L32" s="49">
        <f t="shared" si="1"/>
        <v>25</v>
      </c>
      <c r="M32" s="51" t="s">
        <v>251</v>
      </c>
      <c r="N32" s="108" t="s">
        <v>274</v>
      </c>
    </row>
    <row r="33" spans="1:14" ht="30" x14ac:dyDescent="0.25">
      <c r="A33" s="24" t="s">
        <v>121</v>
      </c>
      <c r="B33" s="51">
        <v>7</v>
      </c>
      <c r="C33" s="45">
        <f>ROUND('Dynamic Volume'!B35*0.9*0.25,0)</f>
        <v>3</v>
      </c>
      <c r="D33" s="46">
        <f>Dynamic!$B$7*'Dynamic Annual Spanish'!C33*'Dynamic Annual Spanish'!B33</f>
        <v>0</v>
      </c>
      <c r="E33" s="45">
        <f>ROUND('Dynamic Volume'!B35*0.08*0.25,0)</f>
        <v>0</v>
      </c>
      <c r="F33" s="46">
        <f>Dynamic!$C$7*'Dynamic Annual Spanish'!E33*'Dynamic Annual Spanish'!B33</f>
        <v>0</v>
      </c>
      <c r="G33" s="45">
        <f>ROUND('Dynamic Volume'!B35*0.01*0.25,0)</f>
        <v>0</v>
      </c>
      <c r="H33" s="46">
        <f>Dynamic!$D$7*'Dynamic Annual Spanish'!G33*'Dynamic Annual Spanish'!B33</f>
        <v>0</v>
      </c>
      <c r="I33" s="45">
        <f>ROUND('Dynamic Volume'!B35*0.01*0.25,0)</f>
        <v>0</v>
      </c>
      <c r="J33" s="46">
        <f>Dynamic!$E$7*'Dynamic Annual Spanish'!I33*'Dynamic Annual Spanish'!B33</f>
        <v>0</v>
      </c>
      <c r="K33" s="127">
        <f t="shared" si="0"/>
        <v>0</v>
      </c>
      <c r="L33" s="49">
        <f t="shared" si="1"/>
        <v>3</v>
      </c>
      <c r="M33" s="51" t="s">
        <v>251</v>
      </c>
      <c r="N33" s="108" t="s">
        <v>274</v>
      </c>
    </row>
    <row r="34" spans="1:14" ht="30" x14ac:dyDescent="0.25">
      <c r="A34" s="24" t="s">
        <v>122</v>
      </c>
      <c r="B34" s="51">
        <v>7</v>
      </c>
      <c r="C34" s="45">
        <f>ROUND('Dynamic Volume'!B36*0.9*0.25,0)</f>
        <v>3</v>
      </c>
      <c r="D34" s="46">
        <f>Dynamic!$B$7*'Dynamic Annual Spanish'!C34*'Dynamic Annual Spanish'!B34</f>
        <v>0</v>
      </c>
      <c r="E34" s="45">
        <f>ROUND('Dynamic Volume'!B36*0.08*0.25,0)</f>
        <v>0</v>
      </c>
      <c r="F34" s="46">
        <f>Dynamic!$C$7*'Dynamic Annual Spanish'!E34*'Dynamic Annual Spanish'!B34</f>
        <v>0</v>
      </c>
      <c r="G34" s="45">
        <f>ROUND('Dynamic Volume'!B36*0.01*0.25,0)</f>
        <v>0</v>
      </c>
      <c r="H34" s="46">
        <f>Dynamic!$D$7*'Dynamic Annual Spanish'!G34*'Dynamic Annual Spanish'!B34</f>
        <v>0</v>
      </c>
      <c r="I34" s="45">
        <f>ROUND('Dynamic Volume'!B36*0.01*0.25,0)</f>
        <v>0</v>
      </c>
      <c r="J34" s="46">
        <f>Dynamic!$E$7*'Dynamic Annual Spanish'!I34*'Dynamic Annual Spanish'!B34</f>
        <v>0</v>
      </c>
      <c r="K34" s="127">
        <f t="shared" si="0"/>
        <v>0</v>
      </c>
      <c r="L34" s="49">
        <f t="shared" si="1"/>
        <v>3</v>
      </c>
      <c r="M34" s="51" t="s">
        <v>251</v>
      </c>
      <c r="N34" s="108" t="s">
        <v>274</v>
      </c>
    </row>
    <row r="35" spans="1:14" x14ac:dyDescent="0.25">
      <c r="A35" s="24" t="s">
        <v>123</v>
      </c>
      <c r="B35" s="51">
        <v>6</v>
      </c>
      <c r="C35" s="45">
        <f>ROUND('Dynamic Volume'!B37*0.9*0.25,0)</f>
        <v>32</v>
      </c>
      <c r="D35" s="46">
        <f>Dynamic!$B$7*'Dynamic Annual Spanish'!C35*'Dynamic Annual Spanish'!B35</f>
        <v>0</v>
      </c>
      <c r="E35" s="45">
        <f>ROUND('Dynamic Volume'!B37*0.08*0.25,0)</f>
        <v>3</v>
      </c>
      <c r="F35" s="46">
        <f>Dynamic!$C$7*'Dynamic Annual Spanish'!E35*'Dynamic Annual Spanish'!B35</f>
        <v>0</v>
      </c>
      <c r="G35" s="45">
        <f>ROUND('Dynamic Volume'!B37*0.01*0.25,0)</f>
        <v>0</v>
      </c>
      <c r="H35" s="46">
        <f>Dynamic!$D$7*'Dynamic Annual Spanish'!G35*'Dynamic Annual Spanish'!B35</f>
        <v>0</v>
      </c>
      <c r="I35" s="45">
        <f>ROUND('Dynamic Volume'!B37*0.01*0.25,0)</f>
        <v>0</v>
      </c>
      <c r="J35" s="46">
        <f>Dynamic!$E$7*'Dynamic Annual Spanish'!I35*'Dynamic Annual Spanish'!B35</f>
        <v>0</v>
      </c>
      <c r="K35" s="127">
        <f t="shared" si="0"/>
        <v>0</v>
      </c>
      <c r="L35" s="49">
        <f t="shared" si="1"/>
        <v>32</v>
      </c>
      <c r="M35" s="51" t="s">
        <v>251</v>
      </c>
      <c r="N35" s="108" t="s">
        <v>274</v>
      </c>
    </row>
    <row r="36" spans="1:14" ht="30" x14ac:dyDescent="0.25">
      <c r="A36" s="24" t="s">
        <v>124</v>
      </c>
      <c r="B36" s="51">
        <v>8</v>
      </c>
      <c r="C36" s="45">
        <f>ROUND('Dynamic Volume'!B38*0.9*0.25,0)</f>
        <v>122</v>
      </c>
      <c r="D36" s="46">
        <f>Dynamic!$B$7*'Dynamic Annual Spanish'!C36*'Dynamic Annual Spanish'!B36</f>
        <v>0</v>
      </c>
      <c r="E36" s="45">
        <f>ROUND('Dynamic Volume'!B38*0.08*0.25,0)</f>
        <v>11</v>
      </c>
      <c r="F36" s="46">
        <f>Dynamic!$C$7*'Dynamic Annual Spanish'!E36*'Dynamic Annual Spanish'!B36</f>
        <v>0</v>
      </c>
      <c r="G36" s="45">
        <f>ROUND('Dynamic Volume'!B38*0.01*0.25,0)</f>
        <v>1</v>
      </c>
      <c r="H36" s="46">
        <f>Dynamic!$D$7*'Dynamic Annual Spanish'!G36*'Dynamic Annual Spanish'!B36</f>
        <v>0</v>
      </c>
      <c r="I36" s="45">
        <f>ROUND('Dynamic Volume'!B38*0.01*0.25,0)</f>
        <v>1</v>
      </c>
      <c r="J36" s="46">
        <f>Dynamic!$E$7*'Dynamic Annual Spanish'!I36*'Dynamic Annual Spanish'!B36</f>
        <v>0</v>
      </c>
      <c r="K36" s="127">
        <f t="shared" si="0"/>
        <v>0</v>
      </c>
      <c r="L36" s="49">
        <f t="shared" si="1"/>
        <v>123</v>
      </c>
      <c r="M36" s="51" t="s">
        <v>251</v>
      </c>
      <c r="N36" s="108" t="s">
        <v>274</v>
      </c>
    </row>
    <row r="37" spans="1:14" ht="30" x14ac:dyDescent="0.25">
      <c r="A37" s="24" t="s">
        <v>125</v>
      </c>
      <c r="B37" s="51">
        <v>11</v>
      </c>
      <c r="C37" s="45">
        <f>ROUND('Dynamic Volume'!B39*0.9*0.25,0)</f>
        <v>256</v>
      </c>
      <c r="D37" s="46">
        <f>Dynamic!$B$7*'Dynamic Annual Spanish'!C37*'Dynamic Annual Spanish'!B37</f>
        <v>0</v>
      </c>
      <c r="E37" s="45">
        <f>ROUND('Dynamic Volume'!B39*0.08*0.25,0)</f>
        <v>23</v>
      </c>
      <c r="F37" s="46">
        <f>Dynamic!$C$7*'Dynamic Annual Spanish'!E37*'Dynamic Annual Spanish'!B37</f>
        <v>0</v>
      </c>
      <c r="G37" s="45">
        <f>ROUND('Dynamic Volume'!B39*0.01*0.25,0)</f>
        <v>3</v>
      </c>
      <c r="H37" s="46">
        <f>Dynamic!$D$7*'Dynamic Annual Spanish'!G37*'Dynamic Annual Spanish'!B37</f>
        <v>0</v>
      </c>
      <c r="I37" s="45">
        <f>ROUND('Dynamic Volume'!B39*0.01*0.25,0)</f>
        <v>3</v>
      </c>
      <c r="J37" s="46">
        <f>Dynamic!$E$7*'Dynamic Annual Spanish'!I37*'Dynamic Annual Spanish'!B37</f>
        <v>0</v>
      </c>
      <c r="K37" s="127">
        <f t="shared" si="0"/>
        <v>0</v>
      </c>
      <c r="L37" s="49">
        <f t="shared" si="1"/>
        <v>259</v>
      </c>
      <c r="M37" s="51" t="s">
        <v>251</v>
      </c>
      <c r="N37" s="108" t="s">
        <v>274</v>
      </c>
    </row>
    <row r="38" spans="1:14" ht="30" x14ac:dyDescent="0.25">
      <c r="A38" s="25" t="s">
        <v>150</v>
      </c>
      <c r="B38" s="51">
        <v>5</v>
      </c>
      <c r="C38" s="45">
        <f>ROUND('Dynamic Volume'!B40*0.9*0.25,0)</f>
        <v>3</v>
      </c>
      <c r="D38" s="46">
        <f>Dynamic!$B$7*'Dynamic Annual Spanish'!C38*'Dynamic Annual Spanish'!B38</f>
        <v>0</v>
      </c>
      <c r="E38" s="45">
        <f>ROUND('Dynamic Volume'!B40*0.08*0.25,0)</f>
        <v>0</v>
      </c>
      <c r="F38" s="46">
        <f>Dynamic!$C$7*'Dynamic Annual Spanish'!E38*'Dynamic Annual Spanish'!B38</f>
        <v>0</v>
      </c>
      <c r="G38" s="45">
        <f>ROUND('Dynamic Volume'!B40*0.01*0.25,0)</f>
        <v>0</v>
      </c>
      <c r="H38" s="46">
        <f>Dynamic!$D$7*'Dynamic Annual Spanish'!G38*'Dynamic Annual Spanish'!B38</f>
        <v>0</v>
      </c>
      <c r="I38" s="45">
        <f>ROUND('Dynamic Volume'!B40*0.01*0.25,0)</f>
        <v>0</v>
      </c>
      <c r="J38" s="46">
        <f>Dynamic!$E$7*'Dynamic Annual Spanish'!I38*'Dynamic Annual Spanish'!B38</f>
        <v>0</v>
      </c>
      <c r="K38" s="127">
        <f t="shared" si="0"/>
        <v>0</v>
      </c>
      <c r="L38" s="49">
        <f t="shared" si="1"/>
        <v>3</v>
      </c>
      <c r="M38" s="51" t="s">
        <v>251</v>
      </c>
      <c r="N38" s="108" t="s">
        <v>274</v>
      </c>
    </row>
    <row r="39" spans="1:14" x14ac:dyDescent="0.25">
      <c r="A39" s="24" t="s">
        <v>119</v>
      </c>
      <c r="B39" s="51">
        <v>10</v>
      </c>
      <c r="C39" s="45">
        <f>ROUND('Dynamic Volume'!B41*0.9*0.25,0)</f>
        <v>155</v>
      </c>
      <c r="D39" s="46">
        <f>Dynamic!$B$7*'Dynamic Annual Spanish'!C39*'Dynamic Annual Spanish'!B39</f>
        <v>0</v>
      </c>
      <c r="E39" s="45">
        <f>ROUND('Dynamic Volume'!B41*0.08*0.25,0)</f>
        <v>14</v>
      </c>
      <c r="F39" s="46">
        <f>Dynamic!$C$7*'Dynamic Annual Spanish'!E39*'Dynamic Annual Spanish'!B39</f>
        <v>0</v>
      </c>
      <c r="G39" s="45">
        <f>ROUND('Dynamic Volume'!B41*0.01*0.25,0)</f>
        <v>2</v>
      </c>
      <c r="H39" s="46">
        <f>Dynamic!$D$7*'Dynamic Annual Spanish'!G39*'Dynamic Annual Spanish'!B39</f>
        <v>0</v>
      </c>
      <c r="I39" s="45">
        <f>ROUND('Dynamic Volume'!B41*0.01*0.25,0)</f>
        <v>2</v>
      </c>
      <c r="J39" s="46">
        <f>Dynamic!$E$7*'Dynamic Annual Spanish'!I39*'Dynamic Annual Spanish'!B39</f>
        <v>0</v>
      </c>
      <c r="K39" s="127">
        <f t="shared" si="0"/>
        <v>0</v>
      </c>
      <c r="L39" s="49">
        <f t="shared" si="1"/>
        <v>157</v>
      </c>
      <c r="M39" s="51" t="s">
        <v>251</v>
      </c>
      <c r="N39" s="109" t="s">
        <v>261</v>
      </c>
    </row>
    <row r="40" spans="1:14" x14ac:dyDescent="0.25">
      <c r="A40" s="24" t="s">
        <v>126</v>
      </c>
      <c r="B40" s="51">
        <v>9</v>
      </c>
      <c r="C40" s="45">
        <f>ROUND('Dynamic Volume'!B42*0.9*0.25,0)</f>
        <v>64</v>
      </c>
      <c r="D40" s="46">
        <f>Dynamic!$B$7*'Dynamic Annual Spanish'!C40*'Dynamic Annual Spanish'!B40</f>
        <v>0</v>
      </c>
      <c r="E40" s="45">
        <f>ROUND('Dynamic Volume'!B42*0.08*0.25,0)</f>
        <v>6</v>
      </c>
      <c r="F40" s="46">
        <f>Dynamic!$C$7*'Dynamic Annual Spanish'!E40*'Dynamic Annual Spanish'!B40</f>
        <v>0</v>
      </c>
      <c r="G40" s="45">
        <f>ROUND('Dynamic Volume'!B42*0.01*0.25,0)</f>
        <v>1</v>
      </c>
      <c r="H40" s="46">
        <f>Dynamic!$D$7*'Dynamic Annual Spanish'!G40*'Dynamic Annual Spanish'!B40</f>
        <v>0</v>
      </c>
      <c r="I40" s="45">
        <f>ROUND('Dynamic Volume'!B42*0.01*0.25,0)</f>
        <v>1</v>
      </c>
      <c r="J40" s="46">
        <f>Dynamic!$E$7*'Dynamic Annual Spanish'!I40*'Dynamic Annual Spanish'!B40</f>
        <v>0</v>
      </c>
      <c r="K40" s="127">
        <f t="shared" si="0"/>
        <v>0</v>
      </c>
      <c r="L40" s="49">
        <f t="shared" si="1"/>
        <v>65</v>
      </c>
      <c r="M40" s="51" t="s">
        <v>251</v>
      </c>
      <c r="N40" s="108" t="s">
        <v>274</v>
      </c>
    </row>
    <row r="41" spans="1:14" x14ac:dyDescent="0.25">
      <c r="A41" s="24" t="s">
        <v>127</v>
      </c>
      <c r="B41" s="51">
        <v>21</v>
      </c>
      <c r="C41" s="45">
        <f>ROUND('Dynamic Volume'!B43*0.9*0.25,0)</f>
        <v>1327</v>
      </c>
      <c r="D41" s="46">
        <f>Dynamic!$B$7*'Dynamic Annual Spanish'!C41*'Dynamic Annual Spanish'!B41</f>
        <v>0</v>
      </c>
      <c r="E41" s="45">
        <f>ROUND('Dynamic Volume'!B43*0.08*0.25,0)</f>
        <v>118</v>
      </c>
      <c r="F41" s="46">
        <f>Dynamic!$C$7*'Dynamic Annual Spanish'!E41*'Dynamic Annual Spanish'!B41</f>
        <v>0</v>
      </c>
      <c r="G41" s="45">
        <f>ROUND('Dynamic Volume'!B43*0.01*0.25,0)</f>
        <v>15</v>
      </c>
      <c r="H41" s="46">
        <f>Dynamic!$D$7*'Dynamic Annual Spanish'!G41*'Dynamic Annual Spanish'!B41</f>
        <v>0</v>
      </c>
      <c r="I41" s="45">
        <f>ROUND('Dynamic Volume'!B43*0.01*0.25,0)</f>
        <v>15</v>
      </c>
      <c r="J41" s="46">
        <f>Dynamic!$E$7*'Dynamic Annual Spanish'!I41*'Dynamic Annual Spanish'!B41</f>
        <v>0</v>
      </c>
      <c r="K41" s="127">
        <f t="shared" si="0"/>
        <v>0</v>
      </c>
      <c r="L41" s="49">
        <f t="shared" si="1"/>
        <v>1342</v>
      </c>
      <c r="M41" s="51" t="s">
        <v>251</v>
      </c>
      <c r="N41" s="108" t="s">
        <v>274</v>
      </c>
    </row>
    <row r="42" spans="1:14" x14ac:dyDescent="0.25">
      <c r="A42" s="24" t="s">
        <v>128</v>
      </c>
      <c r="B42" s="51">
        <v>7</v>
      </c>
      <c r="C42" s="45">
        <f>ROUND('Dynamic Volume'!B44*0.9*0.25,0)</f>
        <v>8</v>
      </c>
      <c r="D42" s="46">
        <f>Dynamic!$B$7*'Dynamic Annual Spanish'!C42*'Dynamic Annual Spanish'!B42</f>
        <v>0</v>
      </c>
      <c r="E42" s="45">
        <f>ROUND('Dynamic Volume'!B44*0.08*0.25,0)</f>
        <v>1</v>
      </c>
      <c r="F42" s="46">
        <f>Dynamic!$C$7*'Dynamic Annual Spanish'!E42*'Dynamic Annual Spanish'!B42</f>
        <v>0</v>
      </c>
      <c r="G42" s="45">
        <f>ROUND('Dynamic Volume'!B44*0.01*0.25,0)</f>
        <v>0</v>
      </c>
      <c r="H42" s="46">
        <f>Dynamic!$D$7*'Dynamic Annual Spanish'!G42*'Dynamic Annual Spanish'!B42</f>
        <v>0</v>
      </c>
      <c r="I42" s="45">
        <f>ROUND('Dynamic Volume'!B44*0.01*0.25,0)</f>
        <v>0</v>
      </c>
      <c r="J42" s="46">
        <f>Dynamic!$E$7*'Dynamic Annual Spanish'!I42*'Dynamic Annual Spanish'!B42</f>
        <v>0</v>
      </c>
      <c r="K42" s="127">
        <f t="shared" si="0"/>
        <v>0</v>
      </c>
      <c r="L42" s="49">
        <f t="shared" si="1"/>
        <v>8</v>
      </c>
      <c r="M42" s="51" t="s">
        <v>251</v>
      </c>
      <c r="N42" s="108" t="s">
        <v>274</v>
      </c>
    </row>
    <row r="43" spans="1:14" x14ac:dyDescent="0.25">
      <c r="A43" s="24" t="s">
        <v>129</v>
      </c>
      <c r="B43" s="51">
        <v>12</v>
      </c>
      <c r="C43" s="45">
        <f>ROUND('Dynamic Volume'!B45*0.9*0.25,0)</f>
        <v>1196</v>
      </c>
      <c r="D43" s="46">
        <f>Dynamic!$B$7*'Dynamic Annual Spanish'!C43*'Dynamic Annual Spanish'!B43</f>
        <v>0</v>
      </c>
      <c r="E43" s="45">
        <f>ROUND('Dynamic Volume'!B45*0.08*0.25,0)</f>
        <v>106</v>
      </c>
      <c r="F43" s="46">
        <f>Dynamic!$C$7*'Dynamic Annual Spanish'!E43*'Dynamic Annual Spanish'!B43</f>
        <v>0</v>
      </c>
      <c r="G43" s="45">
        <f>ROUND('Dynamic Volume'!B45*0.01*0.25,0)</f>
        <v>13</v>
      </c>
      <c r="H43" s="46">
        <f>Dynamic!$D$7*'Dynamic Annual Spanish'!G43*'Dynamic Annual Spanish'!B43</f>
        <v>0</v>
      </c>
      <c r="I43" s="45">
        <f>ROUND('Dynamic Volume'!B45*0.01*0.25,0)</f>
        <v>13</v>
      </c>
      <c r="J43" s="46">
        <f>Dynamic!$E$7*'Dynamic Annual Spanish'!I43*'Dynamic Annual Spanish'!B43</f>
        <v>0</v>
      </c>
      <c r="K43" s="127">
        <f t="shared" si="0"/>
        <v>0</v>
      </c>
      <c r="L43" s="49">
        <f t="shared" si="1"/>
        <v>1209</v>
      </c>
      <c r="M43" s="51" t="s">
        <v>251</v>
      </c>
      <c r="N43" s="108" t="s">
        <v>274</v>
      </c>
    </row>
    <row r="44" spans="1:14" ht="30" x14ac:dyDescent="0.25">
      <c r="A44" s="10" t="s">
        <v>151</v>
      </c>
      <c r="B44" s="51">
        <v>8</v>
      </c>
      <c r="C44" s="45">
        <f>ROUND('Dynamic Volume'!B46*0.9*0.25,0)</f>
        <v>3</v>
      </c>
      <c r="D44" s="46">
        <f>Dynamic!$B$7*'Dynamic Annual Spanish'!C44*'Dynamic Annual Spanish'!B44</f>
        <v>0</v>
      </c>
      <c r="E44" s="45">
        <f>ROUND('Dynamic Volume'!B46*0.08*0.25,0)</f>
        <v>0</v>
      </c>
      <c r="F44" s="46">
        <f>Dynamic!$C$7*'Dynamic Annual Spanish'!E44*'Dynamic Annual Spanish'!B44</f>
        <v>0</v>
      </c>
      <c r="G44" s="45">
        <f>ROUND('Dynamic Volume'!B46*0.01*0.25,0)</f>
        <v>0</v>
      </c>
      <c r="H44" s="46">
        <f>Dynamic!$D$7*'Dynamic Annual Spanish'!G44*'Dynamic Annual Spanish'!B44</f>
        <v>0</v>
      </c>
      <c r="I44" s="45">
        <f>ROUND('Dynamic Volume'!B46*0.01*0.25,0)</f>
        <v>0</v>
      </c>
      <c r="J44" s="46">
        <f>Dynamic!$E$7*'Dynamic Annual Spanish'!I44*'Dynamic Annual Spanish'!B44</f>
        <v>0</v>
      </c>
      <c r="K44" s="127">
        <f t="shared" si="0"/>
        <v>0</v>
      </c>
      <c r="L44" s="49">
        <f t="shared" si="1"/>
        <v>3</v>
      </c>
      <c r="M44" s="51" t="s">
        <v>251</v>
      </c>
      <c r="N44" s="110" t="s">
        <v>268</v>
      </c>
    </row>
    <row r="45" spans="1:14" x14ac:dyDescent="0.25">
      <c r="A45" s="24" t="s">
        <v>130</v>
      </c>
      <c r="B45" s="51">
        <v>7</v>
      </c>
      <c r="C45" s="45">
        <f>ROUND('Dynamic Volume'!B47*0.9*0.25,0)</f>
        <v>497</v>
      </c>
      <c r="D45" s="46">
        <f>Dynamic!$B$7*'Dynamic Annual Spanish'!C45*'Dynamic Annual Spanish'!B45</f>
        <v>0</v>
      </c>
      <c r="E45" s="45">
        <f>ROUND('Dynamic Volume'!B47*0.08*0.25,0)</f>
        <v>44</v>
      </c>
      <c r="F45" s="46">
        <f>Dynamic!$C$7*'Dynamic Annual Spanish'!E45*'Dynamic Annual Spanish'!B45</f>
        <v>0</v>
      </c>
      <c r="G45" s="45">
        <f>ROUND('Dynamic Volume'!B47*0.01*0.25,0)</f>
        <v>6</v>
      </c>
      <c r="H45" s="46">
        <f>Dynamic!$D$7*'Dynamic Annual Spanish'!G45*'Dynamic Annual Spanish'!B45</f>
        <v>0</v>
      </c>
      <c r="I45" s="45">
        <f>ROUND('Dynamic Volume'!B47*0.01*0.25,0)</f>
        <v>6</v>
      </c>
      <c r="J45" s="46">
        <f>Dynamic!$E$7*'Dynamic Annual Spanish'!I45*'Dynamic Annual Spanish'!B45</f>
        <v>0</v>
      </c>
      <c r="K45" s="127">
        <f t="shared" si="0"/>
        <v>0</v>
      </c>
      <c r="L45" s="49">
        <f t="shared" si="1"/>
        <v>503</v>
      </c>
      <c r="M45" s="51" t="s">
        <v>251</v>
      </c>
      <c r="N45" s="108" t="s">
        <v>274</v>
      </c>
    </row>
    <row r="46" spans="1:14" x14ac:dyDescent="0.25">
      <c r="A46" s="25" t="s">
        <v>152</v>
      </c>
      <c r="B46" s="51">
        <v>5</v>
      </c>
      <c r="C46" s="45">
        <f>ROUND('Dynamic Volume'!B48*0.9*0.25,0)</f>
        <v>5</v>
      </c>
      <c r="D46" s="46">
        <f>Dynamic!$B$7*'Dynamic Annual Spanish'!C46*'Dynamic Annual Spanish'!B46</f>
        <v>0</v>
      </c>
      <c r="E46" s="45">
        <f>ROUND('Dynamic Volume'!B48*0.08*0.25,0)</f>
        <v>0</v>
      </c>
      <c r="F46" s="46">
        <f>Dynamic!$C$7*'Dynamic Annual Spanish'!E46*'Dynamic Annual Spanish'!B46</f>
        <v>0</v>
      </c>
      <c r="G46" s="45">
        <f>ROUND('Dynamic Volume'!B48*0.01*0.25,0)</f>
        <v>0</v>
      </c>
      <c r="H46" s="46">
        <f>Dynamic!$D$7*'Dynamic Annual Spanish'!G46*'Dynamic Annual Spanish'!B46</f>
        <v>0</v>
      </c>
      <c r="I46" s="45">
        <f>ROUND('Dynamic Volume'!B48*0.01*0.25,0)</f>
        <v>0</v>
      </c>
      <c r="J46" s="46">
        <f>Dynamic!$E$7*'Dynamic Annual Spanish'!I46*'Dynamic Annual Spanish'!B46</f>
        <v>0</v>
      </c>
      <c r="K46" s="127">
        <f t="shared" si="0"/>
        <v>0</v>
      </c>
      <c r="L46" s="49">
        <f t="shared" si="1"/>
        <v>5</v>
      </c>
      <c r="M46" s="51" t="s">
        <v>251</v>
      </c>
      <c r="N46" s="110" t="s">
        <v>268</v>
      </c>
    </row>
    <row r="47" spans="1:14" x14ac:dyDescent="0.25">
      <c r="A47" s="25" t="s">
        <v>153</v>
      </c>
      <c r="B47" s="51">
        <v>5</v>
      </c>
      <c r="C47" s="45">
        <f>ROUND('Dynamic Volume'!B49*0.9*0.25,0)</f>
        <v>3</v>
      </c>
      <c r="D47" s="46">
        <f>Dynamic!$B$7*'Dynamic Annual Spanish'!C47*'Dynamic Annual Spanish'!B47</f>
        <v>0</v>
      </c>
      <c r="E47" s="45">
        <f>ROUND('Dynamic Volume'!B49*0.08*0.25,0)</f>
        <v>0</v>
      </c>
      <c r="F47" s="46">
        <f>Dynamic!$C$7*'Dynamic Annual Spanish'!E47*'Dynamic Annual Spanish'!B47</f>
        <v>0</v>
      </c>
      <c r="G47" s="45">
        <f>ROUND('Dynamic Volume'!B49*0.01*0.25,0)</f>
        <v>0</v>
      </c>
      <c r="H47" s="46">
        <f>Dynamic!$D$7*'Dynamic Annual Spanish'!G47*'Dynamic Annual Spanish'!B47</f>
        <v>0</v>
      </c>
      <c r="I47" s="45">
        <f>ROUND('Dynamic Volume'!B49*0.01*0.25,0)</f>
        <v>0</v>
      </c>
      <c r="J47" s="46">
        <f>Dynamic!$E$7*'Dynamic Annual Spanish'!I47*'Dynamic Annual Spanish'!B47</f>
        <v>0</v>
      </c>
      <c r="K47" s="127">
        <f t="shared" si="0"/>
        <v>0</v>
      </c>
      <c r="L47" s="49">
        <f t="shared" si="1"/>
        <v>3</v>
      </c>
      <c r="M47" s="51" t="s">
        <v>251</v>
      </c>
      <c r="N47" s="110" t="s">
        <v>268</v>
      </c>
    </row>
    <row r="48" spans="1:14" x14ac:dyDescent="0.25">
      <c r="A48" s="25" t="s">
        <v>154</v>
      </c>
      <c r="B48" s="51">
        <v>5</v>
      </c>
      <c r="C48" s="45">
        <f>ROUND('Dynamic Volume'!B50*0.9*0.25,0)</f>
        <v>3</v>
      </c>
      <c r="D48" s="46">
        <f>Dynamic!$B$7*'Dynamic Annual Spanish'!C48*'Dynamic Annual Spanish'!B48</f>
        <v>0</v>
      </c>
      <c r="E48" s="45">
        <f>ROUND('Dynamic Volume'!B50*0.08*0.25,0)</f>
        <v>0</v>
      </c>
      <c r="F48" s="46">
        <f>Dynamic!$C$7*'Dynamic Annual Spanish'!E48*'Dynamic Annual Spanish'!B48</f>
        <v>0</v>
      </c>
      <c r="G48" s="45">
        <f>ROUND('Dynamic Volume'!B50*0.01*0.25,0)</f>
        <v>0</v>
      </c>
      <c r="H48" s="46">
        <f>Dynamic!$D$7*'Dynamic Annual Spanish'!G48*'Dynamic Annual Spanish'!B48</f>
        <v>0</v>
      </c>
      <c r="I48" s="45">
        <f>ROUND('Dynamic Volume'!B50*0.01*0.25,0)</f>
        <v>0</v>
      </c>
      <c r="J48" s="46">
        <f>Dynamic!$E$7*'Dynamic Annual Spanish'!I48*'Dynamic Annual Spanish'!B48</f>
        <v>0</v>
      </c>
      <c r="K48" s="127">
        <f t="shared" si="0"/>
        <v>0</v>
      </c>
      <c r="L48" s="49">
        <f t="shared" si="1"/>
        <v>3</v>
      </c>
      <c r="M48" s="51" t="s">
        <v>251</v>
      </c>
      <c r="N48" s="110" t="s">
        <v>268</v>
      </c>
    </row>
    <row r="49" spans="1:14" x14ac:dyDescent="0.25">
      <c r="A49" s="24" t="s">
        <v>155</v>
      </c>
      <c r="B49" s="51">
        <v>5</v>
      </c>
      <c r="C49" s="45">
        <f>ROUND('Dynamic Volume'!B51*0.9*0.25,0)</f>
        <v>3</v>
      </c>
      <c r="D49" s="46">
        <f>Dynamic!$B$7*'Dynamic Annual Spanish'!C49*'Dynamic Annual Spanish'!B49</f>
        <v>0</v>
      </c>
      <c r="E49" s="45">
        <f>ROUND('Dynamic Volume'!B51*0.08*0.25,0)</f>
        <v>0</v>
      </c>
      <c r="F49" s="46">
        <f>Dynamic!$C$7*'Dynamic Annual Spanish'!E49*'Dynamic Annual Spanish'!B49</f>
        <v>0</v>
      </c>
      <c r="G49" s="45">
        <f>ROUND('Dynamic Volume'!B51*0.01*0.25,0)</f>
        <v>0</v>
      </c>
      <c r="H49" s="46">
        <f>Dynamic!$D$7*'Dynamic Annual Spanish'!G49*'Dynamic Annual Spanish'!B49</f>
        <v>0</v>
      </c>
      <c r="I49" s="45">
        <f>ROUND('Dynamic Volume'!B51*0.01*0.25,0)</f>
        <v>0</v>
      </c>
      <c r="J49" s="46">
        <f>Dynamic!$E$7*'Dynamic Annual Spanish'!I49*'Dynamic Annual Spanish'!B49</f>
        <v>0</v>
      </c>
      <c r="K49" s="127">
        <f t="shared" si="0"/>
        <v>0</v>
      </c>
      <c r="L49" s="49">
        <f t="shared" si="1"/>
        <v>3</v>
      </c>
      <c r="M49" s="51" t="s">
        <v>251</v>
      </c>
      <c r="N49" s="111" t="s">
        <v>272</v>
      </c>
    </row>
    <row r="50" spans="1:14" s="31" customFormat="1" x14ac:dyDescent="0.25">
      <c r="A50" s="10" t="s">
        <v>226</v>
      </c>
      <c r="B50" s="51">
        <v>5</v>
      </c>
      <c r="C50" s="63">
        <f>ROUND('Dynamic Volume'!B52*0.9*0.25,0)</f>
        <v>3</v>
      </c>
      <c r="D50" s="46">
        <f>Dynamic!$B$7*'Dynamic Annual Spanish'!C50*'Dynamic Annual Spanish'!B50</f>
        <v>0</v>
      </c>
      <c r="E50" s="63">
        <f>ROUND('Dynamic Volume'!B52*0.08*0.25,0)</f>
        <v>0</v>
      </c>
      <c r="F50" s="64">
        <f>Dynamic!$C$7*'Dynamic Annual Spanish'!E50*'Dynamic Annual Spanish'!B50</f>
        <v>0</v>
      </c>
      <c r="G50" s="63">
        <f>ROUND('Dynamic Volume'!B52*0.01*0.25,0)</f>
        <v>0</v>
      </c>
      <c r="H50" s="64">
        <f>Dynamic!$D$7*'Dynamic Annual Spanish'!G50*'Dynamic Annual Spanish'!B50</f>
        <v>0</v>
      </c>
      <c r="I50" s="63">
        <f>ROUND('Dynamic Volume'!B52*0.01*0.25,0)</f>
        <v>0</v>
      </c>
      <c r="J50" s="64">
        <f>Dynamic!$E$7*'Dynamic Annual Spanish'!I50*'Dynamic Annual Spanish'!B50</f>
        <v>0</v>
      </c>
      <c r="K50" s="127">
        <f t="shared" si="0"/>
        <v>0</v>
      </c>
      <c r="L50" s="49">
        <f t="shared" si="1"/>
        <v>3</v>
      </c>
      <c r="M50" s="51" t="s">
        <v>251</v>
      </c>
      <c r="N50" s="108" t="s">
        <v>274</v>
      </c>
    </row>
    <row r="51" spans="1:14" x14ac:dyDescent="0.25">
      <c r="A51" s="24" t="s">
        <v>131</v>
      </c>
      <c r="B51" s="51">
        <v>5</v>
      </c>
      <c r="C51" s="45">
        <f>ROUND('Dynamic Volume'!B53*0.9*0.25,0)</f>
        <v>197</v>
      </c>
      <c r="D51" s="46">
        <f>Dynamic!$B$7*'Dynamic Annual Spanish'!C51*'Dynamic Annual Spanish'!B51</f>
        <v>0</v>
      </c>
      <c r="E51" s="45">
        <f>ROUND('Dynamic Volume'!B53*0.08*0.25,0)</f>
        <v>17</v>
      </c>
      <c r="F51" s="46">
        <f>Dynamic!$C$7*'Dynamic Annual Spanish'!E51*'Dynamic Annual Spanish'!B51</f>
        <v>0</v>
      </c>
      <c r="G51" s="45">
        <f>ROUND('Dynamic Volume'!B53*0.01*0.25,0)</f>
        <v>2</v>
      </c>
      <c r="H51" s="46">
        <f>Dynamic!$D$7*'Dynamic Annual Spanish'!G51*'Dynamic Annual Spanish'!B51</f>
        <v>0</v>
      </c>
      <c r="I51" s="45">
        <f>ROUND('Dynamic Volume'!B53*0.01*0.25,0)</f>
        <v>2</v>
      </c>
      <c r="J51" s="46">
        <f>Dynamic!$E$7*'Dynamic Annual Spanish'!I51*'Dynamic Annual Spanish'!B51</f>
        <v>0</v>
      </c>
      <c r="K51" s="127">
        <f t="shared" si="0"/>
        <v>0</v>
      </c>
      <c r="L51" s="49">
        <f t="shared" si="1"/>
        <v>199</v>
      </c>
      <c r="M51" s="51" t="s">
        <v>251</v>
      </c>
      <c r="N51" s="108" t="s">
        <v>274</v>
      </c>
    </row>
    <row r="52" spans="1:14" x14ac:dyDescent="0.25">
      <c r="A52" s="24" t="s">
        <v>132</v>
      </c>
      <c r="B52" s="51">
        <v>7</v>
      </c>
      <c r="C52" s="45">
        <f>ROUND('Dynamic Volume'!B54*0.9*0.25,0)</f>
        <v>3</v>
      </c>
      <c r="D52" s="46">
        <f>Dynamic!$B$7*'Dynamic Annual Spanish'!C52*'Dynamic Annual Spanish'!B52</f>
        <v>0</v>
      </c>
      <c r="E52" s="45">
        <f>ROUND('Dynamic Volume'!B54*0.08*0.25,0)</f>
        <v>0</v>
      </c>
      <c r="F52" s="46">
        <f>Dynamic!$C$7*'Dynamic Annual Spanish'!E52*'Dynamic Annual Spanish'!B52</f>
        <v>0</v>
      </c>
      <c r="G52" s="45">
        <f>ROUND('Dynamic Volume'!B54*0.01*0.25,0)</f>
        <v>0</v>
      </c>
      <c r="H52" s="46">
        <f>Dynamic!$D$7*'Dynamic Annual Spanish'!G52*'Dynamic Annual Spanish'!B52</f>
        <v>0</v>
      </c>
      <c r="I52" s="45">
        <f>ROUND('Dynamic Volume'!B54*0.01*0.25,0)</f>
        <v>0</v>
      </c>
      <c r="J52" s="46">
        <f>Dynamic!$E$7*'Dynamic Annual Spanish'!I52*'Dynamic Annual Spanish'!B52</f>
        <v>0</v>
      </c>
      <c r="K52" s="127">
        <f t="shared" si="0"/>
        <v>0</v>
      </c>
      <c r="L52" s="49">
        <f t="shared" si="1"/>
        <v>3</v>
      </c>
      <c r="M52" s="51" t="s">
        <v>251</v>
      </c>
      <c r="N52" s="108" t="s">
        <v>274</v>
      </c>
    </row>
    <row r="53" spans="1:14" s="31" customFormat="1" x14ac:dyDescent="0.25">
      <c r="A53" s="7" t="s">
        <v>133</v>
      </c>
      <c r="B53" s="51">
        <v>7</v>
      </c>
      <c r="C53" s="63">
        <f>ROUND('Dynamic Volume'!B55*0.9*0.25,0)</f>
        <v>3</v>
      </c>
      <c r="D53" s="46">
        <f>Dynamic!$B$7*'Dynamic Annual Spanish'!C53*'Dynamic Annual Spanish'!B53</f>
        <v>0</v>
      </c>
      <c r="E53" s="63">
        <f>ROUND('Dynamic Volume'!B55*0.08*0.25,0)</f>
        <v>0</v>
      </c>
      <c r="F53" s="64">
        <f>Dynamic!$C$7*'Dynamic Annual Spanish'!E53*'Dynamic Annual Spanish'!B53</f>
        <v>0</v>
      </c>
      <c r="G53" s="63">
        <f>ROUND('Dynamic Volume'!B55*0.01*0.25,0)</f>
        <v>0</v>
      </c>
      <c r="H53" s="64">
        <f>Dynamic!$D$7*'Dynamic Annual Spanish'!G53*'Dynamic Annual Spanish'!B53</f>
        <v>0</v>
      </c>
      <c r="I53" s="63">
        <f>ROUND('Dynamic Volume'!B55*0.01*0.25,0)</f>
        <v>0</v>
      </c>
      <c r="J53" s="64">
        <f>Dynamic!$E$7*'Dynamic Annual Spanish'!I53*'Dynamic Annual Spanish'!B53</f>
        <v>0</v>
      </c>
      <c r="K53" s="127">
        <f t="shared" si="0"/>
        <v>0</v>
      </c>
      <c r="L53" s="49">
        <f t="shared" si="1"/>
        <v>3</v>
      </c>
      <c r="M53" s="51" t="s">
        <v>251</v>
      </c>
      <c r="N53" s="108" t="s">
        <v>274</v>
      </c>
    </row>
    <row r="54" spans="1:14" s="31" customFormat="1" x14ac:dyDescent="0.25">
      <c r="A54" s="7" t="s">
        <v>134</v>
      </c>
      <c r="B54" s="51">
        <v>7</v>
      </c>
      <c r="C54" s="63">
        <f>ROUND('Dynamic Volume'!B56*0.9*0.25,0)</f>
        <v>3</v>
      </c>
      <c r="D54" s="46">
        <f>Dynamic!$B$7*'Dynamic Annual Spanish'!C54*'Dynamic Annual Spanish'!B54</f>
        <v>0</v>
      </c>
      <c r="E54" s="63">
        <f>ROUND('Dynamic Volume'!B56*0.08*0.25,0)</f>
        <v>0</v>
      </c>
      <c r="F54" s="64">
        <f>Dynamic!$C$7*'Dynamic Annual Spanish'!E54*'Dynamic Annual Spanish'!B54</f>
        <v>0</v>
      </c>
      <c r="G54" s="63">
        <f>ROUND('Dynamic Volume'!B56*0.01*0.25,0)</f>
        <v>0</v>
      </c>
      <c r="H54" s="64">
        <f>Dynamic!$D$7*'Dynamic Annual Spanish'!G54*'Dynamic Annual Spanish'!B54</f>
        <v>0</v>
      </c>
      <c r="I54" s="63">
        <f>ROUND('Dynamic Volume'!B56*0.01*0.25,0)</f>
        <v>0</v>
      </c>
      <c r="J54" s="64">
        <f>Dynamic!$E$7*'Dynamic Annual Spanish'!I54*'Dynamic Annual Spanish'!B54</f>
        <v>0</v>
      </c>
      <c r="K54" s="127">
        <f t="shared" si="0"/>
        <v>0</v>
      </c>
      <c r="L54" s="49">
        <f t="shared" si="1"/>
        <v>3</v>
      </c>
      <c r="M54" s="51" t="s">
        <v>251</v>
      </c>
      <c r="N54" s="108" t="s">
        <v>274</v>
      </c>
    </row>
    <row r="55" spans="1:14" ht="30" x14ac:dyDescent="0.25">
      <c r="A55" s="24" t="s">
        <v>135</v>
      </c>
      <c r="B55" s="51">
        <v>8</v>
      </c>
      <c r="C55" s="45">
        <f>ROUND('Dynamic Volume'!B57*0.9*0.25,0)</f>
        <v>3</v>
      </c>
      <c r="D55" s="46">
        <f>Dynamic!$B$7*'Dynamic Annual Spanish'!C55*'Dynamic Annual Spanish'!B55</f>
        <v>0</v>
      </c>
      <c r="E55" s="45">
        <f>ROUND('Dynamic Volume'!B57*0.08*0.25,0)</f>
        <v>0</v>
      </c>
      <c r="F55" s="46">
        <f>Dynamic!$C$7*'Dynamic Annual Spanish'!E55*'Dynamic Annual Spanish'!B55</f>
        <v>0</v>
      </c>
      <c r="G55" s="45">
        <f>ROUND('Dynamic Volume'!B57*0.01*0.25,0)</f>
        <v>0</v>
      </c>
      <c r="H55" s="46">
        <f>Dynamic!$D$7*'Dynamic Annual Spanish'!G55*'Dynamic Annual Spanish'!B55</f>
        <v>0</v>
      </c>
      <c r="I55" s="45">
        <f>ROUND('Dynamic Volume'!B57*0.01*0.25,0)</f>
        <v>0</v>
      </c>
      <c r="J55" s="46">
        <f>Dynamic!$E$7*'Dynamic Annual Spanish'!I55*'Dynamic Annual Spanish'!B55</f>
        <v>0</v>
      </c>
      <c r="K55" s="127">
        <f t="shared" si="0"/>
        <v>0</v>
      </c>
      <c r="L55" s="49">
        <f t="shared" si="1"/>
        <v>3</v>
      </c>
      <c r="M55" s="51" t="s">
        <v>251</v>
      </c>
      <c r="N55" s="108" t="s">
        <v>274</v>
      </c>
    </row>
    <row r="56" spans="1:14" x14ac:dyDescent="0.25">
      <c r="A56" s="24" t="s">
        <v>118</v>
      </c>
      <c r="B56" s="51">
        <v>9</v>
      </c>
      <c r="C56" s="45">
        <f>ROUND('Dynamic Volume'!B58*0.9*0.25,0)</f>
        <v>3</v>
      </c>
      <c r="D56" s="46">
        <f>Dynamic!$B$7*'Dynamic Annual Spanish'!C56*'Dynamic Annual Spanish'!B56</f>
        <v>0</v>
      </c>
      <c r="E56" s="45">
        <f>ROUND('Dynamic Volume'!B58*0.08*0.25,0)</f>
        <v>0</v>
      </c>
      <c r="F56" s="46">
        <f>Dynamic!$C$7*'Dynamic Annual Spanish'!E56*'Dynamic Annual Spanish'!B56</f>
        <v>0</v>
      </c>
      <c r="G56" s="45">
        <f>ROUND('Dynamic Volume'!B58*0.01*0.25,0)</f>
        <v>0</v>
      </c>
      <c r="H56" s="46">
        <f>Dynamic!$D$7*'Dynamic Annual Spanish'!G56*'Dynamic Annual Spanish'!B56</f>
        <v>0</v>
      </c>
      <c r="I56" s="45">
        <f>ROUND('Dynamic Volume'!B58*0.01*0.25,0)</f>
        <v>0</v>
      </c>
      <c r="J56" s="46">
        <f>Dynamic!$E$7*'Dynamic Annual Spanish'!I56*'Dynamic Annual Spanish'!B56</f>
        <v>0</v>
      </c>
      <c r="K56" s="127">
        <f t="shared" si="0"/>
        <v>0</v>
      </c>
      <c r="L56" s="49">
        <f t="shared" si="1"/>
        <v>3</v>
      </c>
      <c r="M56" s="51" t="s">
        <v>251</v>
      </c>
      <c r="N56" s="110" t="s">
        <v>268</v>
      </c>
    </row>
    <row r="57" spans="1:14" x14ac:dyDescent="0.25">
      <c r="A57" s="24" t="s">
        <v>136</v>
      </c>
      <c r="B57" s="51">
        <v>5</v>
      </c>
      <c r="C57" s="45">
        <f>ROUND('Dynamic Volume'!B59*0.9*0.25,0)</f>
        <v>3</v>
      </c>
      <c r="D57" s="46">
        <f>Dynamic!$B$7*'Dynamic Annual Spanish'!C57*'Dynamic Annual Spanish'!B57</f>
        <v>0</v>
      </c>
      <c r="E57" s="45">
        <f>ROUND('Dynamic Volume'!B59*0.08*0.25,0)</f>
        <v>0</v>
      </c>
      <c r="F57" s="46">
        <f>Dynamic!$C$7*'Dynamic Annual Spanish'!E57*'Dynamic Annual Spanish'!B57</f>
        <v>0</v>
      </c>
      <c r="G57" s="45">
        <f>ROUND('Dynamic Volume'!B59*0.01*0.25,0)</f>
        <v>0</v>
      </c>
      <c r="H57" s="46">
        <f>Dynamic!$D$7*'Dynamic Annual Spanish'!G57*'Dynamic Annual Spanish'!B57</f>
        <v>0</v>
      </c>
      <c r="I57" s="45">
        <f>ROUND('Dynamic Volume'!B59*0.01*0.25,0)</f>
        <v>0</v>
      </c>
      <c r="J57" s="46">
        <f>Dynamic!$E$7*'Dynamic Annual Spanish'!I57*'Dynamic Annual Spanish'!B57</f>
        <v>0</v>
      </c>
      <c r="K57" s="127">
        <f t="shared" si="0"/>
        <v>0</v>
      </c>
      <c r="L57" s="49">
        <f t="shared" si="1"/>
        <v>3</v>
      </c>
      <c r="M57" s="51" t="s">
        <v>251</v>
      </c>
      <c r="N57" s="108" t="s">
        <v>274</v>
      </c>
    </row>
    <row r="58" spans="1:14" x14ac:dyDescent="0.25">
      <c r="A58" s="25" t="s">
        <v>156</v>
      </c>
      <c r="B58" s="51">
        <v>7</v>
      </c>
      <c r="C58" s="45">
        <f>ROUND('Dynamic Volume'!B60*0.9*0.25,0)</f>
        <v>3</v>
      </c>
      <c r="D58" s="46">
        <f>Dynamic!$B$7*'Dynamic Annual Spanish'!C58*'Dynamic Annual Spanish'!B58</f>
        <v>0</v>
      </c>
      <c r="E58" s="45">
        <f>ROUND('Dynamic Volume'!B60*0.08*0.25,0)</f>
        <v>0</v>
      </c>
      <c r="F58" s="46">
        <f>Dynamic!$C$7*'Dynamic Annual Spanish'!E58*'Dynamic Annual Spanish'!B58</f>
        <v>0</v>
      </c>
      <c r="G58" s="45">
        <f>ROUND('Dynamic Volume'!B60*0.01*0.25,0)</f>
        <v>0</v>
      </c>
      <c r="H58" s="46">
        <f>Dynamic!$D$7*'Dynamic Annual Spanish'!G58*'Dynamic Annual Spanish'!B58</f>
        <v>0</v>
      </c>
      <c r="I58" s="45">
        <f>ROUND('Dynamic Volume'!B60*0.01*0.25,0)</f>
        <v>0</v>
      </c>
      <c r="J58" s="46">
        <f>Dynamic!$E$7*'Dynamic Annual Spanish'!I58*'Dynamic Annual Spanish'!B58</f>
        <v>0</v>
      </c>
      <c r="K58" s="127">
        <f t="shared" si="0"/>
        <v>0</v>
      </c>
      <c r="L58" s="49">
        <f t="shared" si="1"/>
        <v>3</v>
      </c>
      <c r="M58" s="51" t="s">
        <v>251</v>
      </c>
      <c r="N58" s="110" t="s">
        <v>268</v>
      </c>
    </row>
    <row r="59" spans="1:14" x14ac:dyDescent="0.25">
      <c r="A59" s="24" t="s">
        <v>137</v>
      </c>
      <c r="B59" s="51">
        <v>19</v>
      </c>
      <c r="C59" s="45">
        <f>ROUND('Dynamic Volume'!B61*0.9*0.25,0)</f>
        <v>439</v>
      </c>
      <c r="D59" s="46">
        <f>Dynamic!$B$7*'Dynamic Annual Spanish'!C59*'Dynamic Annual Spanish'!B59</f>
        <v>0</v>
      </c>
      <c r="E59" s="45">
        <f>ROUND('Dynamic Volume'!B61*0.08*0.25,0)</f>
        <v>39</v>
      </c>
      <c r="F59" s="46">
        <f>Dynamic!$C$7*'Dynamic Annual Spanish'!E59*'Dynamic Annual Spanish'!B59</f>
        <v>0</v>
      </c>
      <c r="G59" s="45">
        <f>ROUND('Dynamic Volume'!B61*0.01*0.25,0)</f>
        <v>5</v>
      </c>
      <c r="H59" s="46">
        <f>Dynamic!$D$7*'Dynamic Annual Spanish'!G59*'Dynamic Annual Spanish'!B59</f>
        <v>0</v>
      </c>
      <c r="I59" s="45">
        <f>ROUND('Dynamic Volume'!B61*0.01*0.25,0)</f>
        <v>5</v>
      </c>
      <c r="J59" s="46">
        <f>Dynamic!$E$7*'Dynamic Annual Spanish'!I59*'Dynamic Annual Spanish'!B59</f>
        <v>0</v>
      </c>
      <c r="K59" s="127">
        <f t="shared" si="0"/>
        <v>0</v>
      </c>
      <c r="L59" s="49">
        <f t="shared" si="1"/>
        <v>444</v>
      </c>
      <c r="M59" s="51" t="s">
        <v>251</v>
      </c>
      <c r="N59" s="108" t="s">
        <v>274</v>
      </c>
    </row>
    <row r="60" spans="1:14" x14ac:dyDescent="0.25">
      <c r="A60" s="25" t="s">
        <v>157</v>
      </c>
      <c r="B60" s="51">
        <v>5</v>
      </c>
      <c r="C60" s="45">
        <f>ROUND('Dynamic Volume'!B62*0.9*0.25,0)</f>
        <v>3</v>
      </c>
      <c r="D60" s="46">
        <f>Dynamic!$B$7*'Dynamic Annual Spanish'!C60*'Dynamic Annual Spanish'!B60</f>
        <v>0</v>
      </c>
      <c r="E60" s="45">
        <f>ROUND('Dynamic Volume'!B62*0.08*0.25,0)</f>
        <v>0</v>
      </c>
      <c r="F60" s="46">
        <f>Dynamic!$C$7*'Dynamic Annual Spanish'!E60*'Dynamic Annual Spanish'!B60</f>
        <v>0</v>
      </c>
      <c r="G60" s="45">
        <f>ROUND('Dynamic Volume'!B62*0.01*0.25,0)</f>
        <v>0</v>
      </c>
      <c r="H60" s="46">
        <f>Dynamic!$D$7*'Dynamic Annual Spanish'!G60*'Dynamic Annual Spanish'!B60</f>
        <v>0</v>
      </c>
      <c r="I60" s="45">
        <f>ROUND('Dynamic Volume'!B62*0.01*0.25,0)</f>
        <v>0</v>
      </c>
      <c r="J60" s="46">
        <f>Dynamic!$E$7*'Dynamic Annual Spanish'!I60*'Dynamic Annual Spanish'!B60</f>
        <v>0</v>
      </c>
      <c r="K60" s="127">
        <f t="shared" si="0"/>
        <v>0</v>
      </c>
      <c r="L60" s="49">
        <f t="shared" si="1"/>
        <v>3</v>
      </c>
      <c r="M60" s="51" t="s">
        <v>251</v>
      </c>
      <c r="N60" s="109" t="s">
        <v>261</v>
      </c>
    </row>
    <row r="61" spans="1:14" ht="30" x14ac:dyDescent="0.25">
      <c r="A61" s="25" t="s">
        <v>158</v>
      </c>
      <c r="B61" s="51">
        <v>6</v>
      </c>
      <c r="C61" s="45">
        <f>ROUND('Dynamic Volume'!B63*0.9*0.25,0)</f>
        <v>3</v>
      </c>
      <c r="D61" s="46">
        <f>Dynamic!$B$7*'Dynamic Annual Spanish'!C61*'Dynamic Annual Spanish'!B61</f>
        <v>0</v>
      </c>
      <c r="E61" s="45">
        <f>ROUND('Dynamic Volume'!B63*0.08*0.25,0)</f>
        <v>0</v>
      </c>
      <c r="F61" s="46">
        <f>Dynamic!$C$7*'Dynamic Annual Spanish'!E61*'Dynamic Annual Spanish'!B61</f>
        <v>0</v>
      </c>
      <c r="G61" s="45">
        <f>ROUND('Dynamic Volume'!B63*0.01*0.25,0)</f>
        <v>0</v>
      </c>
      <c r="H61" s="46">
        <f>Dynamic!$D$7*'Dynamic Annual Spanish'!G61*'Dynamic Annual Spanish'!B61</f>
        <v>0</v>
      </c>
      <c r="I61" s="45">
        <f>ROUND('Dynamic Volume'!B63*0.01*0.25,0)</f>
        <v>0</v>
      </c>
      <c r="J61" s="46">
        <f>Dynamic!$E$7*'Dynamic Annual Spanish'!I61*'Dynamic Annual Spanish'!B61</f>
        <v>0</v>
      </c>
      <c r="K61" s="127">
        <f t="shared" si="0"/>
        <v>0</v>
      </c>
      <c r="L61" s="49">
        <f t="shared" si="1"/>
        <v>3</v>
      </c>
      <c r="M61" s="51" t="s">
        <v>251</v>
      </c>
      <c r="N61" s="110" t="s">
        <v>268</v>
      </c>
    </row>
    <row r="62" spans="1:14" ht="30" x14ac:dyDescent="0.25">
      <c r="A62" s="25" t="s">
        <v>159</v>
      </c>
      <c r="B62" s="51">
        <v>8</v>
      </c>
      <c r="C62" s="45">
        <f>ROUND('Dynamic Volume'!B64*0.9*0.25,0)</f>
        <v>3</v>
      </c>
      <c r="D62" s="46">
        <f>Dynamic!$B$7*'Dynamic Annual Spanish'!C62*'Dynamic Annual Spanish'!B62</f>
        <v>0</v>
      </c>
      <c r="E62" s="45">
        <f>ROUND('Dynamic Volume'!B64*0.08*0.25,0)</f>
        <v>0</v>
      </c>
      <c r="F62" s="46">
        <f>Dynamic!$C$7*'Dynamic Annual Spanish'!E62*'Dynamic Annual Spanish'!B62</f>
        <v>0</v>
      </c>
      <c r="G62" s="45">
        <f>ROUND('Dynamic Volume'!B64*0.01*0.25,0)</f>
        <v>0</v>
      </c>
      <c r="H62" s="46">
        <f>Dynamic!$D$7*'Dynamic Annual Spanish'!G62*'Dynamic Annual Spanish'!B62</f>
        <v>0</v>
      </c>
      <c r="I62" s="45">
        <f>ROUND('Dynamic Volume'!B64*0.01*0.25,0)</f>
        <v>0</v>
      </c>
      <c r="J62" s="46">
        <f>Dynamic!$E$7*'Dynamic Annual Spanish'!I62*'Dynamic Annual Spanish'!B62</f>
        <v>0</v>
      </c>
      <c r="K62" s="127">
        <f t="shared" si="0"/>
        <v>0</v>
      </c>
      <c r="L62" s="49">
        <f t="shared" si="1"/>
        <v>3</v>
      </c>
      <c r="M62" s="51" t="s">
        <v>251</v>
      </c>
      <c r="N62" s="107" t="s">
        <v>273</v>
      </c>
    </row>
    <row r="63" spans="1:14" x14ac:dyDescent="0.25">
      <c r="A63" s="7" t="s">
        <v>227</v>
      </c>
      <c r="B63" s="51">
        <v>1</v>
      </c>
      <c r="C63" s="45">
        <f>ROUND('Dynamic Volume'!B65*0.9*0.25,0)</f>
        <v>3</v>
      </c>
      <c r="D63" s="46">
        <f>Dynamic!$B$7*'Dynamic Annual Spanish'!C63*'Dynamic Annual Spanish'!B63</f>
        <v>0</v>
      </c>
      <c r="E63" s="45">
        <f>ROUND('Dynamic Volume'!B65*0.08*0.25,0)</f>
        <v>0</v>
      </c>
      <c r="F63" s="46">
        <f>Dynamic!$C$7*'Dynamic Annual Spanish'!E63*'Dynamic Annual Spanish'!B63</f>
        <v>0</v>
      </c>
      <c r="G63" s="45">
        <f>ROUND('Dynamic Volume'!B65*0.01*0.25,0)</f>
        <v>0</v>
      </c>
      <c r="H63" s="46">
        <f>Dynamic!$D$7*'Dynamic Annual Spanish'!G63*'Dynamic Annual Spanish'!B63</f>
        <v>0</v>
      </c>
      <c r="I63" s="45">
        <f>ROUND('Dynamic Volume'!B65*0.01*0.25,0)</f>
        <v>0</v>
      </c>
      <c r="J63" s="46">
        <f>Dynamic!$E$7*'Dynamic Annual Spanish'!I63*'Dynamic Annual Spanish'!B63</f>
        <v>0</v>
      </c>
      <c r="K63" s="127">
        <f t="shared" si="0"/>
        <v>0</v>
      </c>
      <c r="L63" s="49">
        <f t="shared" si="1"/>
        <v>3</v>
      </c>
      <c r="M63" s="51" t="s">
        <v>251</v>
      </c>
      <c r="N63" s="108" t="s">
        <v>274</v>
      </c>
    </row>
    <row r="64" spans="1:14" x14ac:dyDescent="0.25">
      <c r="A64" s="7" t="s">
        <v>229</v>
      </c>
      <c r="B64" s="51">
        <v>11</v>
      </c>
      <c r="C64" s="45">
        <f>ROUND('Dynamic Volume'!B66*0.9*0.25,0)</f>
        <v>3</v>
      </c>
      <c r="D64" s="46">
        <f>Dynamic!$B$7*'Dynamic Annual Spanish'!C64*'Dynamic Annual Spanish'!B64</f>
        <v>0</v>
      </c>
      <c r="E64" s="45">
        <f>ROUND('Dynamic Volume'!B66*0.08*0.25,0)</f>
        <v>0</v>
      </c>
      <c r="F64" s="46">
        <f>Dynamic!$C$7*'Dynamic Annual Spanish'!E64*'Dynamic Annual Spanish'!B64</f>
        <v>0</v>
      </c>
      <c r="G64" s="45">
        <f>ROUND('Dynamic Volume'!B66*0.01*0.25,0)</f>
        <v>0</v>
      </c>
      <c r="H64" s="46">
        <f>Dynamic!$D$7*'Dynamic Annual Spanish'!G64*'Dynamic Annual Spanish'!B64</f>
        <v>0</v>
      </c>
      <c r="I64" s="45">
        <f>ROUND('Dynamic Volume'!B66*0.01*0.25,0)</f>
        <v>0</v>
      </c>
      <c r="J64" s="46">
        <f>Dynamic!$E$7*'Dynamic Annual Spanish'!I64*'Dynamic Annual Spanish'!B64</f>
        <v>0</v>
      </c>
      <c r="K64" s="127">
        <f t="shared" si="0"/>
        <v>0</v>
      </c>
      <c r="L64" s="49">
        <f t="shared" si="1"/>
        <v>3</v>
      </c>
      <c r="M64" s="51" t="s">
        <v>251</v>
      </c>
      <c r="N64" s="107" t="s">
        <v>273</v>
      </c>
    </row>
    <row r="65" spans="1:14" x14ac:dyDescent="0.25">
      <c r="A65" s="24" t="s">
        <v>160</v>
      </c>
      <c r="B65" s="51">
        <v>15</v>
      </c>
      <c r="C65" s="45">
        <f>ROUND('Dynamic Volume'!B67*0.9*0.25,0)</f>
        <v>3</v>
      </c>
      <c r="D65" s="46">
        <f>Dynamic!$B$7*'Dynamic Annual Spanish'!C65*'Dynamic Annual Spanish'!B65</f>
        <v>0</v>
      </c>
      <c r="E65" s="45">
        <f>ROUND('Dynamic Volume'!B67*0.08*0.25,0)</f>
        <v>0</v>
      </c>
      <c r="F65" s="46">
        <f>Dynamic!$C$7*'Dynamic Annual Spanish'!E65*'Dynamic Annual Spanish'!B65</f>
        <v>0</v>
      </c>
      <c r="G65" s="45">
        <f>ROUND('Dynamic Volume'!B67*0.01*0.25,0)</f>
        <v>0</v>
      </c>
      <c r="H65" s="46">
        <f>Dynamic!$D$7*'Dynamic Annual Spanish'!G65*'Dynamic Annual Spanish'!B65</f>
        <v>0</v>
      </c>
      <c r="I65" s="45">
        <f>ROUND('Dynamic Volume'!B67*0.01*0.25,0)</f>
        <v>0</v>
      </c>
      <c r="J65" s="46">
        <f>Dynamic!$E$7*'Dynamic Annual Spanish'!I65*'Dynamic Annual Spanish'!B65</f>
        <v>0</v>
      </c>
      <c r="K65" s="127">
        <f t="shared" si="0"/>
        <v>0</v>
      </c>
      <c r="L65" s="49">
        <f t="shared" si="1"/>
        <v>3</v>
      </c>
      <c r="M65" s="51" t="s">
        <v>251</v>
      </c>
      <c r="N65" s="108" t="s">
        <v>274</v>
      </c>
    </row>
    <row r="66" spans="1:14" x14ac:dyDescent="0.25">
      <c r="A66" s="24" t="s">
        <v>161</v>
      </c>
      <c r="B66" s="51">
        <v>5</v>
      </c>
      <c r="C66" s="45">
        <f>ROUND('Dynamic Volume'!B68*0.9*0.25,0)</f>
        <v>3</v>
      </c>
      <c r="D66" s="46">
        <f>Dynamic!$B$7*'Dynamic Annual Spanish'!C66*'Dynamic Annual Spanish'!B66</f>
        <v>0</v>
      </c>
      <c r="E66" s="45">
        <f>ROUND('Dynamic Volume'!B68*0.08*0.25,0)</f>
        <v>0</v>
      </c>
      <c r="F66" s="46">
        <f>Dynamic!$C$7*'Dynamic Annual Spanish'!E66*'Dynamic Annual Spanish'!B66</f>
        <v>0</v>
      </c>
      <c r="G66" s="45">
        <f>ROUND('Dynamic Volume'!B68*0.01*0.25,0)</f>
        <v>0</v>
      </c>
      <c r="H66" s="46">
        <f>Dynamic!$D$7*'Dynamic Annual Spanish'!G66*'Dynamic Annual Spanish'!B66</f>
        <v>0</v>
      </c>
      <c r="I66" s="45">
        <f>ROUND('Dynamic Volume'!B68*0.01*0.25,0)</f>
        <v>0</v>
      </c>
      <c r="J66" s="46">
        <f>Dynamic!$E$7*'Dynamic Annual Spanish'!I66*'Dynamic Annual Spanish'!B66</f>
        <v>0</v>
      </c>
      <c r="K66" s="127">
        <f t="shared" si="0"/>
        <v>0</v>
      </c>
      <c r="L66" s="49">
        <f t="shared" si="1"/>
        <v>3</v>
      </c>
      <c r="M66" s="51" t="s">
        <v>251</v>
      </c>
      <c r="N66" s="108" t="s">
        <v>274</v>
      </c>
    </row>
    <row r="67" spans="1:14" x14ac:dyDescent="0.25">
      <c r="A67" s="24" t="s">
        <v>162</v>
      </c>
      <c r="B67" s="51">
        <v>5</v>
      </c>
      <c r="C67" s="45">
        <f>ROUND('Dynamic Volume'!B69*0.9*0.25,0)</f>
        <v>3</v>
      </c>
      <c r="D67" s="46">
        <f>Dynamic!$B$7*'Dynamic Annual Spanish'!C67*'Dynamic Annual Spanish'!B67</f>
        <v>0</v>
      </c>
      <c r="E67" s="45">
        <f>ROUND('Dynamic Volume'!B69*0.08*0.25,0)</f>
        <v>0</v>
      </c>
      <c r="F67" s="46">
        <f>Dynamic!$C$7*'Dynamic Annual Spanish'!E67*'Dynamic Annual Spanish'!B67</f>
        <v>0</v>
      </c>
      <c r="G67" s="45">
        <f>ROUND('Dynamic Volume'!B69*0.01*0.25,0)</f>
        <v>0</v>
      </c>
      <c r="H67" s="46">
        <f>Dynamic!$D$7*'Dynamic Annual Spanish'!G67*'Dynamic Annual Spanish'!B67</f>
        <v>0</v>
      </c>
      <c r="I67" s="45">
        <f>ROUND('Dynamic Volume'!B69*0.01*0.25,0)</f>
        <v>0</v>
      </c>
      <c r="J67" s="46">
        <f>Dynamic!$E$7*'Dynamic Annual Spanish'!I67*'Dynamic Annual Spanish'!B67</f>
        <v>0</v>
      </c>
      <c r="K67" s="127">
        <f t="shared" si="0"/>
        <v>0</v>
      </c>
      <c r="L67" s="49">
        <f t="shared" si="1"/>
        <v>3</v>
      </c>
      <c r="M67" s="51" t="s">
        <v>251</v>
      </c>
      <c r="N67" s="108" t="s">
        <v>274</v>
      </c>
    </row>
    <row r="68" spans="1:14" x14ac:dyDescent="0.25">
      <c r="A68" s="24" t="s">
        <v>163</v>
      </c>
      <c r="B68" s="51">
        <v>7</v>
      </c>
      <c r="C68" s="45">
        <f>ROUND('Dynamic Volume'!B70*0.9*0.25,0)</f>
        <v>3</v>
      </c>
      <c r="D68" s="46">
        <f>Dynamic!$B$7*'Dynamic Annual Spanish'!C68*'Dynamic Annual Spanish'!B68</f>
        <v>0</v>
      </c>
      <c r="E68" s="45">
        <f>ROUND('Dynamic Volume'!B70*0.08*0.25,0)</f>
        <v>0</v>
      </c>
      <c r="F68" s="46">
        <f>Dynamic!$C$7*'Dynamic Annual Spanish'!E68*'Dynamic Annual Spanish'!B68</f>
        <v>0</v>
      </c>
      <c r="G68" s="45">
        <f>ROUND('Dynamic Volume'!B70*0.01*0.25,0)</f>
        <v>0</v>
      </c>
      <c r="H68" s="46">
        <f>Dynamic!$D$7*'Dynamic Annual Spanish'!G68*'Dynamic Annual Spanish'!B68</f>
        <v>0</v>
      </c>
      <c r="I68" s="45">
        <f>ROUND('Dynamic Volume'!B70*0.01*0.25,0)</f>
        <v>0</v>
      </c>
      <c r="J68" s="46">
        <f>Dynamic!$E$7*'Dynamic Annual Spanish'!I68*'Dynamic Annual Spanish'!B68</f>
        <v>0</v>
      </c>
      <c r="K68" s="127">
        <f t="shared" ref="K68:K124" si="2">SUM(J68,H68,F68,D68)</f>
        <v>0</v>
      </c>
      <c r="L68" s="49">
        <f t="shared" ref="L68:L127" si="3">SUM(I68,F68,C68)</f>
        <v>3</v>
      </c>
      <c r="M68" s="51" t="s">
        <v>251</v>
      </c>
      <c r="N68" s="110" t="s">
        <v>268</v>
      </c>
    </row>
    <row r="69" spans="1:14" ht="30" x14ac:dyDescent="0.25">
      <c r="A69" s="24" t="s">
        <v>164</v>
      </c>
      <c r="B69" s="51">
        <v>7</v>
      </c>
      <c r="C69" s="45">
        <f>ROUND('Dynamic Volume'!B71*0.9*0.25,0)</f>
        <v>3</v>
      </c>
      <c r="D69" s="46">
        <f>Dynamic!$B$7*'Dynamic Annual Spanish'!C69*'Dynamic Annual Spanish'!B69</f>
        <v>0</v>
      </c>
      <c r="E69" s="45">
        <f>ROUND('Dynamic Volume'!B71*0.08*0.25,0)</f>
        <v>0</v>
      </c>
      <c r="F69" s="46">
        <f>Dynamic!$C$7*'Dynamic Annual Spanish'!E69*'Dynamic Annual Spanish'!B69</f>
        <v>0</v>
      </c>
      <c r="G69" s="45">
        <f>ROUND('Dynamic Volume'!B71*0.01*0.25,0)</f>
        <v>0</v>
      </c>
      <c r="H69" s="46">
        <f>Dynamic!$D$7*'Dynamic Annual Spanish'!G69*'Dynamic Annual Spanish'!B69</f>
        <v>0</v>
      </c>
      <c r="I69" s="45">
        <f>ROUND('Dynamic Volume'!B71*0.01*0.25,0)</f>
        <v>0</v>
      </c>
      <c r="J69" s="46">
        <f>Dynamic!$E$7*'Dynamic Annual Spanish'!I69*'Dynamic Annual Spanish'!B69</f>
        <v>0</v>
      </c>
      <c r="K69" s="127">
        <f t="shared" si="2"/>
        <v>0</v>
      </c>
      <c r="L69" s="49">
        <f t="shared" si="3"/>
        <v>3</v>
      </c>
      <c r="M69" s="51" t="s">
        <v>251</v>
      </c>
      <c r="N69" s="110" t="s">
        <v>268</v>
      </c>
    </row>
    <row r="70" spans="1:14" x14ac:dyDescent="0.25">
      <c r="A70" s="24" t="s">
        <v>165</v>
      </c>
      <c r="B70" s="51">
        <v>4</v>
      </c>
      <c r="C70" s="45">
        <f>ROUND('Dynamic Volume'!B72*0.9*0.25,0)</f>
        <v>3</v>
      </c>
      <c r="D70" s="46">
        <f>Dynamic!$B$7*'Dynamic Annual Spanish'!C70*'Dynamic Annual Spanish'!B70</f>
        <v>0</v>
      </c>
      <c r="E70" s="45">
        <f>ROUND('Dynamic Volume'!B72*0.08*0.25,0)</f>
        <v>0</v>
      </c>
      <c r="F70" s="46">
        <f>Dynamic!$C$7*'Dynamic Annual Spanish'!E70*'Dynamic Annual Spanish'!B70</f>
        <v>0</v>
      </c>
      <c r="G70" s="45">
        <f>ROUND('Dynamic Volume'!B72*0.01*0.25,0)</f>
        <v>0</v>
      </c>
      <c r="H70" s="46">
        <f>Dynamic!$D$7*'Dynamic Annual Spanish'!G70*'Dynamic Annual Spanish'!B70</f>
        <v>0</v>
      </c>
      <c r="I70" s="45">
        <f>ROUND('Dynamic Volume'!B72*0.01*0.25,0)</f>
        <v>0</v>
      </c>
      <c r="J70" s="46">
        <f>Dynamic!$E$7*'Dynamic Annual Spanish'!I70*'Dynamic Annual Spanish'!B70</f>
        <v>0</v>
      </c>
      <c r="K70" s="127">
        <f t="shared" si="2"/>
        <v>0</v>
      </c>
      <c r="L70" s="49">
        <f t="shared" si="3"/>
        <v>3</v>
      </c>
      <c r="M70" s="51" t="s">
        <v>251</v>
      </c>
      <c r="N70" s="108" t="s">
        <v>274</v>
      </c>
    </row>
    <row r="71" spans="1:14" x14ac:dyDescent="0.25">
      <c r="A71" s="24" t="s">
        <v>166</v>
      </c>
      <c r="B71" s="51">
        <v>4</v>
      </c>
      <c r="C71" s="45">
        <f>ROUND('Dynamic Volume'!B73*0.9*0.25,0)</f>
        <v>3</v>
      </c>
      <c r="D71" s="46">
        <f>Dynamic!$B$7*'Dynamic Annual Spanish'!C71*'Dynamic Annual Spanish'!B71</f>
        <v>0</v>
      </c>
      <c r="E71" s="45">
        <f>ROUND('Dynamic Volume'!B73*0.08*0.25,0)</f>
        <v>0</v>
      </c>
      <c r="F71" s="46">
        <f>Dynamic!$C$7*'Dynamic Annual Spanish'!E71*'Dynamic Annual Spanish'!B71</f>
        <v>0</v>
      </c>
      <c r="G71" s="45">
        <f>ROUND('Dynamic Volume'!B73*0.01*0.25,0)</f>
        <v>0</v>
      </c>
      <c r="H71" s="46">
        <f>Dynamic!$D$7*'Dynamic Annual Spanish'!G71*'Dynamic Annual Spanish'!B71</f>
        <v>0</v>
      </c>
      <c r="I71" s="45">
        <f>ROUND('Dynamic Volume'!B73*0.01*0.25,0)</f>
        <v>0</v>
      </c>
      <c r="J71" s="46">
        <f>Dynamic!$E$7*'Dynamic Annual Spanish'!I71*'Dynamic Annual Spanish'!B71</f>
        <v>0</v>
      </c>
      <c r="K71" s="127">
        <f t="shared" si="2"/>
        <v>0</v>
      </c>
      <c r="L71" s="49">
        <f t="shared" si="3"/>
        <v>3</v>
      </c>
      <c r="M71" s="51" t="s">
        <v>251</v>
      </c>
      <c r="N71" s="108" t="s">
        <v>274</v>
      </c>
    </row>
    <row r="72" spans="1:14" ht="30" x14ac:dyDescent="0.25">
      <c r="A72" s="24" t="s">
        <v>167</v>
      </c>
      <c r="B72" s="51">
        <v>4</v>
      </c>
      <c r="C72" s="45">
        <f>ROUND('Dynamic Volume'!B74*0.9*0.25,0)</f>
        <v>3</v>
      </c>
      <c r="D72" s="46">
        <f>Dynamic!$B$7*'Dynamic Annual Spanish'!C72*'Dynamic Annual Spanish'!B72</f>
        <v>0</v>
      </c>
      <c r="E72" s="45">
        <f>ROUND('Dynamic Volume'!B74*0.08*0.25,0)</f>
        <v>0</v>
      </c>
      <c r="F72" s="46">
        <f>Dynamic!$C$7*'Dynamic Annual Spanish'!E72*'Dynamic Annual Spanish'!B72</f>
        <v>0</v>
      </c>
      <c r="G72" s="45">
        <f>ROUND('Dynamic Volume'!B74*0.01*0.25,0)</f>
        <v>0</v>
      </c>
      <c r="H72" s="46">
        <f>Dynamic!$D$7*'Dynamic Annual Spanish'!G72*'Dynamic Annual Spanish'!B72</f>
        <v>0</v>
      </c>
      <c r="I72" s="45">
        <f>ROUND('Dynamic Volume'!B74*0.01*0.25,0)</f>
        <v>0</v>
      </c>
      <c r="J72" s="46">
        <f>Dynamic!$E$7*'Dynamic Annual Spanish'!I72*'Dynamic Annual Spanish'!B72</f>
        <v>0</v>
      </c>
      <c r="K72" s="127">
        <f t="shared" si="2"/>
        <v>0</v>
      </c>
      <c r="L72" s="49">
        <f t="shared" si="3"/>
        <v>3</v>
      </c>
      <c r="M72" s="51" t="s">
        <v>251</v>
      </c>
      <c r="N72" s="108" t="s">
        <v>274</v>
      </c>
    </row>
    <row r="73" spans="1:14" x14ac:dyDescent="0.25">
      <c r="A73" s="24" t="s">
        <v>168</v>
      </c>
      <c r="B73" s="51">
        <v>5</v>
      </c>
      <c r="C73" s="45">
        <f>ROUND('Dynamic Volume'!B75*0.9*0.25,0)</f>
        <v>3</v>
      </c>
      <c r="D73" s="46">
        <f>Dynamic!$B$7*'Dynamic Annual Spanish'!C73*'Dynamic Annual Spanish'!B73</f>
        <v>0</v>
      </c>
      <c r="E73" s="45">
        <f>ROUND('Dynamic Volume'!B75*0.08*0.25,0)</f>
        <v>0</v>
      </c>
      <c r="F73" s="46">
        <f>Dynamic!$C$7*'Dynamic Annual Spanish'!E73*'Dynamic Annual Spanish'!B73</f>
        <v>0</v>
      </c>
      <c r="G73" s="45">
        <f>ROUND('Dynamic Volume'!B75*0.01*0.25,0)</f>
        <v>0</v>
      </c>
      <c r="H73" s="46">
        <f>Dynamic!$D$7*'Dynamic Annual Spanish'!G73*'Dynamic Annual Spanish'!B73</f>
        <v>0</v>
      </c>
      <c r="I73" s="45">
        <f>ROUND('Dynamic Volume'!B75*0.01*0.25,0)</f>
        <v>0</v>
      </c>
      <c r="J73" s="46">
        <f>Dynamic!$E$7*'Dynamic Annual Spanish'!I73*'Dynamic Annual Spanish'!B73</f>
        <v>0</v>
      </c>
      <c r="K73" s="127">
        <f t="shared" si="2"/>
        <v>0</v>
      </c>
      <c r="L73" s="49">
        <f t="shared" si="3"/>
        <v>3</v>
      </c>
      <c r="M73" s="51" t="s">
        <v>251</v>
      </c>
      <c r="N73" s="110" t="s">
        <v>268</v>
      </c>
    </row>
    <row r="74" spans="1:14" x14ac:dyDescent="0.25">
      <c r="A74" s="24" t="s">
        <v>169</v>
      </c>
      <c r="B74" s="51">
        <v>5</v>
      </c>
      <c r="C74" s="45">
        <f>ROUND('Dynamic Volume'!B76*0.9*0.25,0)</f>
        <v>3</v>
      </c>
      <c r="D74" s="46">
        <f>Dynamic!$B$7*'Dynamic Annual Spanish'!C74*'Dynamic Annual Spanish'!B74</f>
        <v>0</v>
      </c>
      <c r="E74" s="45">
        <f>ROUND('Dynamic Volume'!B76*0.08*0.25,0)</f>
        <v>0</v>
      </c>
      <c r="F74" s="46">
        <f>Dynamic!$C$7*'Dynamic Annual Spanish'!E74*'Dynamic Annual Spanish'!B74</f>
        <v>0</v>
      </c>
      <c r="G74" s="45">
        <f>ROUND('Dynamic Volume'!B76*0.01*0.25,0)</f>
        <v>0</v>
      </c>
      <c r="H74" s="46">
        <f>Dynamic!$D$7*'Dynamic Annual Spanish'!G74*'Dynamic Annual Spanish'!B74</f>
        <v>0</v>
      </c>
      <c r="I74" s="45">
        <f>ROUND('Dynamic Volume'!B76*0.01*0.25,0)</f>
        <v>0</v>
      </c>
      <c r="J74" s="46">
        <f>Dynamic!$E$7*'Dynamic Annual Spanish'!I74*'Dynamic Annual Spanish'!B74</f>
        <v>0</v>
      </c>
      <c r="K74" s="127">
        <f t="shared" si="2"/>
        <v>0</v>
      </c>
      <c r="L74" s="49">
        <f t="shared" si="3"/>
        <v>3</v>
      </c>
      <c r="M74" s="51" t="s">
        <v>251</v>
      </c>
      <c r="N74" s="108" t="s">
        <v>274</v>
      </c>
    </row>
    <row r="75" spans="1:14" x14ac:dyDescent="0.25">
      <c r="A75" s="24" t="s">
        <v>170</v>
      </c>
      <c r="B75" s="51">
        <v>5</v>
      </c>
      <c r="C75" s="45">
        <f>ROUND('Dynamic Volume'!B77*0.9*0.25,0)</f>
        <v>3</v>
      </c>
      <c r="D75" s="46">
        <f>Dynamic!$B$7*'Dynamic Annual Spanish'!C75*'Dynamic Annual Spanish'!B75</f>
        <v>0</v>
      </c>
      <c r="E75" s="45">
        <f>ROUND('Dynamic Volume'!B77*0.08*0.25,0)</f>
        <v>0</v>
      </c>
      <c r="F75" s="46">
        <f>Dynamic!$C$7*'Dynamic Annual Spanish'!E75*'Dynamic Annual Spanish'!B75</f>
        <v>0</v>
      </c>
      <c r="G75" s="45">
        <f>ROUND('Dynamic Volume'!B77*0.01*0.25,0)</f>
        <v>0</v>
      </c>
      <c r="H75" s="46">
        <f>Dynamic!$D$7*'Dynamic Annual Spanish'!G75*'Dynamic Annual Spanish'!B75</f>
        <v>0</v>
      </c>
      <c r="I75" s="45">
        <f>ROUND('Dynamic Volume'!B77*0.01*0.25,0)</f>
        <v>0</v>
      </c>
      <c r="J75" s="46">
        <f>Dynamic!$E$7*'Dynamic Annual Spanish'!I75*'Dynamic Annual Spanish'!B75</f>
        <v>0</v>
      </c>
      <c r="K75" s="127">
        <f t="shared" si="2"/>
        <v>0</v>
      </c>
      <c r="L75" s="49">
        <f t="shared" si="3"/>
        <v>3</v>
      </c>
      <c r="M75" s="51" t="s">
        <v>251</v>
      </c>
      <c r="N75" s="108" t="s">
        <v>274</v>
      </c>
    </row>
    <row r="76" spans="1:14" x14ac:dyDescent="0.25">
      <c r="A76" s="24" t="s">
        <v>171</v>
      </c>
      <c r="B76" s="51">
        <v>5</v>
      </c>
      <c r="C76" s="45">
        <f>ROUND('Dynamic Volume'!B78*0.9*0.25,0)</f>
        <v>3</v>
      </c>
      <c r="D76" s="46">
        <f>Dynamic!$B$7*'Dynamic Annual Spanish'!C76*'Dynamic Annual Spanish'!B76</f>
        <v>0</v>
      </c>
      <c r="E76" s="45">
        <f>ROUND('Dynamic Volume'!B78*0.08*0.25,0)</f>
        <v>0</v>
      </c>
      <c r="F76" s="46">
        <f>Dynamic!$C$7*'Dynamic Annual Spanish'!E76*'Dynamic Annual Spanish'!B76</f>
        <v>0</v>
      </c>
      <c r="G76" s="45">
        <f>ROUND('Dynamic Volume'!B78*0.01*0.25,0)</f>
        <v>0</v>
      </c>
      <c r="H76" s="46">
        <f>Dynamic!$D$7*'Dynamic Annual Spanish'!G76*'Dynamic Annual Spanish'!B76</f>
        <v>0</v>
      </c>
      <c r="I76" s="45">
        <f>ROUND('Dynamic Volume'!B78*0.01*0.25,0)</f>
        <v>0</v>
      </c>
      <c r="J76" s="46">
        <f>Dynamic!$E$7*'Dynamic Annual Spanish'!I76*'Dynamic Annual Spanish'!B76</f>
        <v>0</v>
      </c>
      <c r="K76" s="127">
        <f t="shared" si="2"/>
        <v>0</v>
      </c>
      <c r="L76" s="49">
        <f t="shared" si="3"/>
        <v>3</v>
      </c>
      <c r="M76" s="51" t="s">
        <v>251</v>
      </c>
      <c r="N76" s="108" t="s">
        <v>274</v>
      </c>
    </row>
    <row r="77" spans="1:14" x14ac:dyDescent="0.25">
      <c r="A77" s="24" t="s">
        <v>172</v>
      </c>
      <c r="B77" s="51">
        <v>7</v>
      </c>
      <c r="C77" s="45">
        <f>ROUND('Dynamic Volume'!B79*0.9*0.25,0)</f>
        <v>3</v>
      </c>
      <c r="D77" s="46">
        <f>Dynamic!$B$7*'Dynamic Annual Spanish'!C77*'Dynamic Annual Spanish'!B77</f>
        <v>0</v>
      </c>
      <c r="E77" s="45">
        <f>ROUND('Dynamic Volume'!B79*0.08*0.25,0)</f>
        <v>0</v>
      </c>
      <c r="F77" s="46">
        <f>Dynamic!$C$7*'Dynamic Annual Spanish'!E77*'Dynamic Annual Spanish'!B77</f>
        <v>0</v>
      </c>
      <c r="G77" s="45">
        <f>ROUND('Dynamic Volume'!B79*0.01*0.25,0)</f>
        <v>0</v>
      </c>
      <c r="H77" s="46">
        <f>Dynamic!$D$7*'Dynamic Annual Spanish'!G77*'Dynamic Annual Spanish'!B77</f>
        <v>0</v>
      </c>
      <c r="I77" s="45">
        <f>ROUND('Dynamic Volume'!B79*0.01*0.25,0)</f>
        <v>0</v>
      </c>
      <c r="J77" s="46">
        <f>Dynamic!$E$7*'Dynamic Annual Spanish'!I77*'Dynamic Annual Spanish'!B77</f>
        <v>0</v>
      </c>
      <c r="K77" s="127">
        <f t="shared" si="2"/>
        <v>0</v>
      </c>
      <c r="L77" s="49">
        <f t="shared" si="3"/>
        <v>3</v>
      </c>
      <c r="M77" s="51" t="s">
        <v>251</v>
      </c>
      <c r="N77" s="108" t="s">
        <v>274</v>
      </c>
    </row>
    <row r="78" spans="1:14" x14ac:dyDescent="0.25">
      <c r="A78" s="24" t="s">
        <v>173</v>
      </c>
      <c r="B78" s="51">
        <v>7</v>
      </c>
      <c r="C78" s="45">
        <f>ROUND('Dynamic Volume'!B80*0.9*0.25,0)</f>
        <v>3</v>
      </c>
      <c r="D78" s="46">
        <f>Dynamic!$B$7*'Dynamic Annual Spanish'!C78*'Dynamic Annual Spanish'!B78</f>
        <v>0</v>
      </c>
      <c r="E78" s="45">
        <f>ROUND('Dynamic Volume'!B80*0.08*0.25,0)</f>
        <v>0</v>
      </c>
      <c r="F78" s="46">
        <f>Dynamic!$C$7*'Dynamic Annual Spanish'!E78*'Dynamic Annual Spanish'!B78</f>
        <v>0</v>
      </c>
      <c r="G78" s="45">
        <f>ROUND('Dynamic Volume'!B80*0.01*0.25,0)</f>
        <v>0</v>
      </c>
      <c r="H78" s="46">
        <f>Dynamic!$D$7*'Dynamic Annual Spanish'!G78*'Dynamic Annual Spanish'!B78</f>
        <v>0</v>
      </c>
      <c r="I78" s="45">
        <f>ROUND('Dynamic Volume'!B80*0.01*0.25,0)</f>
        <v>0</v>
      </c>
      <c r="J78" s="46">
        <f>Dynamic!$E$7*'Dynamic Annual Spanish'!I78*'Dynamic Annual Spanish'!B78</f>
        <v>0</v>
      </c>
      <c r="K78" s="127">
        <f t="shared" si="2"/>
        <v>0</v>
      </c>
      <c r="L78" s="49">
        <f t="shared" si="3"/>
        <v>3</v>
      </c>
      <c r="M78" s="51" t="s">
        <v>251</v>
      </c>
      <c r="N78" s="110" t="s">
        <v>268</v>
      </c>
    </row>
    <row r="79" spans="1:14" x14ac:dyDescent="0.25">
      <c r="A79" s="24" t="s">
        <v>174</v>
      </c>
      <c r="B79" s="51">
        <v>4</v>
      </c>
      <c r="C79" s="45">
        <f>ROUND('Dynamic Volume'!B81*0.9*0.25,0)</f>
        <v>3</v>
      </c>
      <c r="D79" s="46">
        <f>Dynamic!$B$7*'Dynamic Annual Spanish'!C79*'Dynamic Annual Spanish'!B79</f>
        <v>0</v>
      </c>
      <c r="E79" s="45">
        <f>ROUND('Dynamic Volume'!B81*0.08*0.25,0)</f>
        <v>0</v>
      </c>
      <c r="F79" s="46">
        <f>Dynamic!$C$7*'Dynamic Annual Spanish'!E79*'Dynamic Annual Spanish'!B79</f>
        <v>0</v>
      </c>
      <c r="G79" s="45">
        <f>ROUND('Dynamic Volume'!B81*0.01*0.25,0)</f>
        <v>0</v>
      </c>
      <c r="H79" s="46">
        <f>Dynamic!$D$7*'Dynamic Annual Spanish'!G79*'Dynamic Annual Spanish'!B79</f>
        <v>0</v>
      </c>
      <c r="I79" s="45">
        <f>ROUND('Dynamic Volume'!B81*0.01*0.25,0)</f>
        <v>0</v>
      </c>
      <c r="J79" s="46">
        <f>Dynamic!$E$7*'Dynamic Annual Spanish'!I79*'Dynamic Annual Spanish'!B79</f>
        <v>0</v>
      </c>
      <c r="K79" s="127">
        <f t="shared" si="2"/>
        <v>0</v>
      </c>
      <c r="L79" s="49">
        <f t="shared" si="3"/>
        <v>3</v>
      </c>
      <c r="M79" s="51" t="s">
        <v>251</v>
      </c>
      <c r="N79" s="110" t="s">
        <v>268</v>
      </c>
    </row>
    <row r="80" spans="1:14" ht="30" x14ac:dyDescent="0.25">
      <c r="A80" s="24" t="s">
        <v>175</v>
      </c>
      <c r="B80" s="51">
        <v>7</v>
      </c>
      <c r="C80" s="45">
        <f>ROUND('Dynamic Volume'!B82*0.9*0.25,0)</f>
        <v>3</v>
      </c>
      <c r="D80" s="46">
        <f>Dynamic!$B$7*'Dynamic Annual Spanish'!C80*'Dynamic Annual Spanish'!B80</f>
        <v>0</v>
      </c>
      <c r="E80" s="45">
        <f>ROUND('Dynamic Volume'!B82*0.08*0.25,0)</f>
        <v>0</v>
      </c>
      <c r="F80" s="46">
        <f>Dynamic!$C$7*'Dynamic Annual Spanish'!E80*'Dynamic Annual Spanish'!B80</f>
        <v>0</v>
      </c>
      <c r="G80" s="45">
        <f>ROUND('Dynamic Volume'!B82*0.01*0.25,0)</f>
        <v>0</v>
      </c>
      <c r="H80" s="46">
        <f>Dynamic!$D$7*'Dynamic Annual Spanish'!G80*'Dynamic Annual Spanish'!B80</f>
        <v>0</v>
      </c>
      <c r="I80" s="45">
        <f>ROUND('Dynamic Volume'!B82*0.01*0.25,0)</f>
        <v>0</v>
      </c>
      <c r="J80" s="46">
        <f>Dynamic!$E$7*'Dynamic Annual Spanish'!I80*'Dynamic Annual Spanish'!B80</f>
        <v>0</v>
      </c>
      <c r="K80" s="127">
        <f t="shared" si="2"/>
        <v>0</v>
      </c>
      <c r="L80" s="49">
        <f t="shared" si="3"/>
        <v>3</v>
      </c>
      <c r="M80" s="51" t="s">
        <v>251</v>
      </c>
      <c r="N80" s="110" t="s">
        <v>268</v>
      </c>
    </row>
    <row r="81" spans="1:14" ht="30" x14ac:dyDescent="0.25">
      <c r="A81" s="24" t="s">
        <v>176</v>
      </c>
      <c r="B81" s="51">
        <v>7</v>
      </c>
      <c r="C81" s="45">
        <f>ROUND('Dynamic Volume'!B83*0.9*0.25,0)</f>
        <v>3</v>
      </c>
      <c r="D81" s="46">
        <f>Dynamic!$B$7*'Dynamic Annual Spanish'!C81*'Dynamic Annual Spanish'!B81</f>
        <v>0</v>
      </c>
      <c r="E81" s="45">
        <f>ROUND('Dynamic Volume'!B83*0.08*0.25,0)</f>
        <v>0</v>
      </c>
      <c r="F81" s="46">
        <f>Dynamic!$C$7*'Dynamic Annual Spanish'!E81*'Dynamic Annual Spanish'!B81</f>
        <v>0</v>
      </c>
      <c r="G81" s="45">
        <f>ROUND('Dynamic Volume'!B83*0.01*0.25,0)</f>
        <v>0</v>
      </c>
      <c r="H81" s="46">
        <f>Dynamic!$D$7*'Dynamic Annual Spanish'!G81*'Dynamic Annual Spanish'!B81</f>
        <v>0</v>
      </c>
      <c r="I81" s="45">
        <f>ROUND('Dynamic Volume'!B83*0.01*0.25,0)</f>
        <v>0</v>
      </c>
      <c r="J81" s="46">
        <f>Dynamic!$E$7*'Dynamic Annual Spanish'!I81*'Dynamic Annual Spanish'!B81</f>
        <v>0</v>
      </c>
      <c r="K81" s="127">
        <f t="shared" si="2"/>
        <v>0</v>
      </c>
      <c r="L81" s="49">
        <f t="shared" si="3"/>
        <v>3</v>
      </c>
      <c r="M81" s="51" t="s">
        <v>251</v>
      </c>
      <c r="N81" s="110" t="s">
        <v>268</v>
      </c>
    </row>
    <row r="82" spans="1:14" x14ac:dyDescent="0.25">
      <c r="A82" s="24" t="s">
        <v>177</v>
      </c>
      <c r="B82" s="51">
        <v>6</v>
      </c>
      <c r="C82" s="45">
        <f>ROUND('Dynamic Volume'!B84*0.9*0.25,0)</f>
        <v>3</v>
      </c>
      <c r="D82" s="46">
        <f>Dynamic!$B$7*'Dynamic Annual Spanish'!C82*'Dynamic Annual Spanish'!B82</f>
        <v>0</v>
      </c>
      <c r="E82" s="45">
        <f>ROUND('Dynamic Volume'!B84*0.08*0.25,0)</f>
        <v>0</v>
      </c>
      <c r="F82" s="46">
        <f>Dynamic!$C$7*'Dynamic Annual Spanish'!E82*'Dynamic Annual Spanish'!B82</f>
        <v>0</v>
      </c>
      <c r="G82" s="45">
        <f>ROUND('Dynamic Volume'!B84*0.01*0.25,0)</f>
        <v>0</v>
      </c>
      <c r="H82" s="46">
        <f>Dynamic!$D$7*'Dynamic Annual Spanish'!G82*'Dynamic Annual Spanish'!B82</f>
        <v>0</v>
      </c>
      <c r="I82" s="45">
        <f>ROUND('Dynamic Volume'!B84*0.01*0.25,0)</f>
        <v>0</v>
      </c>
      <c r="J82" s="46">
        <f>Dynamic!$E$7*'Dynamic Annual Spanish'!I82*'Dynamic Annual Spanish'!B82</f>
        <v>0</v>
      </c>
      <c r="K82" s="127">
        <f t="shared" si="2"/>
        <v>0</v>
      </c>
      <c r="L82" s="49">
        <f t="shared" si="3"/>
        <v>3</v>
      </c>
      <c r="M82" s="51" t="s">
        <v>251</v>
      </c>
      <c r="N82" s="108" t="s">
        <v>274</v>
      </c>
    </row>
    <row r="83" spans="1:14" x14ac:dyDescent="0.25">
      <c r="A83" s="24" t="s">
        <v>178</v>
      </c>
      <c r="B83" s="51">
        <v>7</v>
      </c>
      <c r="C83" s="45">
        <f>ROUND('Dynamic Volume'!B85*0.9*0.25,0)</f>
        <v>3</v>
      </c>
      <c r="D83" s="46">
        <f>Dynamic!$B$7*'Dynamic Annual Spanish'!C83*'Dynamic Annual Spanish'!B83</f>
        <v>0</v>
      </c>
      <c r="E83" s="45">
        <f>ROUND('Dynamic Volume'!B85*0.08*0.25,0)</f>
        <v>0</v>
      </c>
      <c r="F83" s="46">
        <f>Dynamic!$C$7*'Dynamic Annual Spanish'!E83*'Dynamic Annual Spanish'!B83</f>
        <v>0</v>
      </c>
      <c r="G83" s="45">
        <f>ROUND('Dynamic Volume'!B85*0.01*0.25,0)</f>
        <v>0</v>
      </c>
      <c r="H83" s="46">
        <f>Dynamic!$D$7*'Dynamic Annual Spanish'!G83*'Dynamic Annual Spanish'!B83</f>
        <v>0</v>
      </c>
      <c r="I83" s="45">
        <f>ROUND('Dynamic Volume'!B85*0.01*0.25,0)</f>
        <v>0</v>
      </c>
      <c r="J83" s="46">
        <f>Dynamic!$E$7*'Dynamic Annual Spanish'!I83*'Dynamic Annual Spanish'!B83</f>
        <v>0</v>
      </c>
      <c r="K83" s="127">
        <f t="shared" si="2"/>
        <v>0</v>
      </c>
      <c r="L83" s="49">
        <f t="shared" si="3"/>
        <v>3</v>
      </c>
      <c r="M83" s="51" t="s">
        <v>251</v>
      </c>
      <c r="N83" s="108" t="s">
        <v>274</v>
      </c>
    </row>
    <row r="84" spans="1:14" x14ac:dyDescent="0.25">
      <c r="A84" s="24" t="s">
        <v>179</v>
      </c>
      <c r="B84" s="51">
        <v>5</v>
      </c>
      <c r="C84" s="45">
        <f>ROUND('Dynamic Volume'!B86*0.9*0.25,0)</f>
        <v>3</v>
      </c>
      <c r="D84" s="46">
        <f>Dynamic!$B$7*'Dynamic Annual Spanish'!C84*'Dynamic Annual Spanish'!B84</f>
        <v>0</v>
      </c>
      <c r="E84" s="45">
        <f>ROUND('Dynamic Volume'!B86*0.08*0.25,0)</f>
        <v>0</v>
      </c>
      <c r="F84" s="46">
        <f>Dynamic!$C$7*'Dynamic Annual Spanish'!E84*'Dynamic Annual Spanish'!B84</f>
        <v>0</v>
      </c>
      <c r="G84" s="45">
        <f>ROUND('Dynamic Volume'!B86*0.01*0.25,0)</f>
        <v>0</v>
      </c>
      <c r="H84" s="46">
        <f>Dynamic!$D$7*'Dynamic Annual Spanish'!G84*'Dynamic Annual Spanish'!B84</f>
        <v>0</v>
      </c>
      <c r="I84" s="45">
        <f>ROUND('Dynamic Volume'!B86*0.01*0.25,0)</f>
        <v>0</v>
      </c>
      <c r="J84" s="46">
        <f>Dynamic!$E$7*'Dynamic Annual Spanish'!I84*'Dynamic Annual Spanish'!B84</f>
        <v>0</v>
      </c>
      <c r="K84" s="127">
        <f t="shared" si="2"/>
        <v>0</v>
      </c>
      <c r="L84" s="49">
        <f t="shared" si="3"/>
        <v>3</v>
      </c>
      <c r="M84" s="51" t="s">
        <v>251</v>
      </c>
      <c r="N84" s="108" t="s">
        <v>274</v>
      </c>
    </row>
    <row r="85" spans="1:14" x14ac:dyDescent="0.25">
      <c r="A85" s="24" t="s">
        <v>180</v>
      </c>
      <c r="B85" s="51">
        <v>5</v>
      </c>
      <c r="C85" s="45">
        <f>ROUND('Dynamic Volume'!B87*0.9*0.25,0)</f>
        <v>3</v>
      </c>
      <c r="D85" s="46">
        <f>Dynamic!$B$7*'Dynamic Annual Spanish'!C85*'Dynamic Annual Spanish'!B85</f>
        <v>0</v>
      </c>
      <c r="E85" s="45">
        <f>ROUND('Dynamic Volume'!B87*0.08*0.25,0)</f>
        <v>0</v>
      </c>
      <c r="F85" s="46">
        <f>Dynamic!$C$7*'Dynamic Annual Spanish'!E85*'Dynamic Annual Spanish'!B85</f>
        <v>0</v>
      </c>
      <c r="G85" s="45">
        <f>ROUND('Dynamic Volume'!B87*0.01*0.25,0)</f>
        <v>0</v>
      </c>
      <c r="H85" s="46">
        <f>Dynamic!$D$7*'Dynamic Annual Spanish'!G85*'Dynamic Annual Spanish'!B85</f>
        <v>0</v>
      </c>
      <c r="I85" s="45">
        <f>ROUND('Dynamic Volume'!B87*0.01*0.25,0)</f>
        <v>0</v>
      </c>
      <c r="J85" s="46">
        <f>Dynamic!$E$7*'Dynamic Annual Spanish'!I85*'Dynamic Annual Spanish'!B85</f>
        <v>0</v>
      </c>
      <c r="K85" s="127">
        <f t="shared" si="2"/>
        <v>0</v>
      </c>
      <c r="L85" s="49">
        <f t="shared" si="3"/>
        <v>3</v>
      </c>
      <c r="M85" s="51" t="s">
        <v>251</v>
      </c>
      <c r="N85" s="108" t="s">
        <v>274</v>
      </c>
    </row>
    <row r="86" spans="1:14" x14ac:dyDescent="0.25">
      <c r="A86" s="24" t="s">
        <v>181</v>
      </c>
      <c r="B86" s="51">
        <v>9</v>
      </c>
      <c r="C86" s="45">
        <f>ROUND('Dynamic Volume'!B88*0.9*0.25,0)</f>
        <v>3</v>
      </c>
      <c r="D86" s="46">
        <f>Dynamic!$B$7*'Dynamic Annual Spanish'!C86*'Dynamic Annual Spanish'!B86</f>
        <v>0</v>
      </c>
      <c r="E86" s="45">
        <f>ROUND('Dynamic Volume'!B88*0.08*0.25,0)</f>
        <v>0</v>
      </c>
      <c r="F86" s="46">
        <f>Dynamic!$C$7*'Dynamic Annual Spanish'!E86*'Dynamic Annual Spanish'!B86</f>
        <v>0</v>
      </c>
      <c r="G86" s="45">
        <f>ROUND('Dynamic Volume'!B88*0.01*0.25,0)</f>
        <v>0</v>
      </c>
      <c r="H86" s="46">
        <f>Dynamic!$D$7*'Dynamic Annual Spanish'!G86*'Dynamic Annual Spanish'!B86</f>
        <v>0</v>
      </c>
      <c r="I86" s="45">
        <f>ROUND('Dynamic Volume'!B88*0.01*0.25,0)</f>
        <v>0</v>
      </c>
      <c r="J86" s="46">
        <f>Dynamic!$E$7*'Dynamic Annual Spanish'!I86*'Dynamic Annual Spanish'!B86</f>
        <v>0</v>
      </c>
      <c r="K86" s="127">
        <f t="shared" si="2"/>
        <v>0</v>
      </c>
      <c r="L86" s="49">
        <f t="shared" si="3"/>
        <v>3</v>
      </c>
      <c r="M86" s="51" t="s">
        <v>251</v>
      </c>
      <c r="N86" s="108" t="s">
        <v>274</v>
      </c>
    </row>
    <row r="87" spans="1:14" x14ac:dyDescent="0.25">
      <c r="A87" s="24" t="s">
        <v>182</v>
      </c>
      <c r="B87" s="51">
        <v>6</v>
      </c>
      <c r="C87" s="45">
        <f>ROUND('Dynamic Volume'!B89*0.9*0.25,0)</f>
        <v>3</v>
      </c>
      <c r="D87" s="46">
        <f>Dynamic!$B$7*'Dynamic Annual Spanish'!C87*'Dynamic Annual Spanish'!B87</f>
        <v>0</v>
      </c>
      <c r="E87" s="45">
        <f>ROUND('Dynamic Volume'!B89*0.08*0.25,0)</f>
        <v>0</v>
      </c>
      <c r="F87" s="46">
        <f>Dynamic!$C$7*'Dynamic Annual Spanish'!E87*'Dynamic Annual Spanish'!B87</f>
        <v>0</v>
      </c>
      <c r="G87" s="45">
        <f>ROUND('Dynamic Volume'!B89*0.01*0.25,0)</f>
        <v>0</v>
      </c>
      <c r="H87" s="46">
        <f>Dynamic!$D$7*'Dynamic Annual Spanish'!G87*'Dynamic Annual Spanish'!B87</f>
        <v>0</v>
      </c>
      <c r="I87" s="45">
        <f>ROUND('Dynamic Volume'!B89*0.01*0.25,0)</f>
        <v>0</v>
      </c>
      <c r="J87" s="46">
        <f>Dynamic!$E$7*'Dynamic Annual Spanish'!I87*'Dynamic Annual Spanish'!B87</f>
        <v>0</v>
      </c>
      <c r="K87" s="127">
        <f t="shared" si="2"/>
        <v>0</v>
      </c>
      <c r="L87" s="49">
        <f t="shared" si="3"/>
        <v>3</v>
      </c>
      <c r="M87" s="51" t="s">
        <v>251</v>
      </c>
      <c r="N87" s="108" t="s">
        <v>274</v>
      </c>
    </row>
    <row r="88" spans="1:14" x14ac:dyDescent="0.25">
      <c r="A88" s="24" t="s">
        <v>183</v>
      </c>
      <c r="B88" s="51">
        <v>6</v>
      </c>
      <c r="C88" s="45">
        <f>ROUND('Dynamic Volume'!B90*0.9*0.25,0)</f>
        <v>3</v>
      </c>
      <c r="D88" s="46">
        <f>Dynamic!$B$7*'Dynamic Annual Spanish'!C88*'Dynamic Annual Spanish'!B88</f>
        <v>0</v>
      </c>
      <c r="E88" s="45">
        <f>ROUND('Dynamic Volume'!B90*0.08*0.25,0)</f>
        <v>0</v>
      </c>
      <c r="F88" s="46">
        <f>Dynamic!$C$7*'Dynamic Annual Spanish'!E88*'Dynamic Annual Spanish'!B88</f>
        <v>0</v>
      </c>
      <c r="G88" s="45">
        <f>ROUND('Dynamic Volume'!B90*0.01*0.25,0)</f>
        <v>0</v>
      </c>
      <c r="H88" s="46">
        <f>Dynamic!$D$7*'Dynamic Annual Spanish'!G88*'Dynamic Annual Spanish'!B88</f>
        <v>0</v>
      </c>
      <c r="I88" s="45">
        <f>ROUND('Dynamic Volume'!B90*0.01*0.25,0)</f>
        <v>0</v>
      </c>
      <c r="J88" s="46">
        <f>Dynamic!$E$7*'Dynamic Annual Spanish'!I88*'Dynamic Annual Spanish'!B88</f>
        <v>0</v>
      </c>
      <c r="K88" s="127">
        <f t="shared" si="2"/>
        <v>0</v>
      </c>
      <c r="L88" s="49">
        <f t="shared" si="3"/>
        <v>3</v>
      </c>
      <c r="M88" s="51" t="s">
        <v>251</v>
      </c>
      <c r="N88" s="108" t="s">
        <v>274</v>
      </c>
    </row>
    <row r="89" spans="1:14" x14ac:dyDescent="0.25">
      <c r="A89" s="24" t="s">
        <v>184</v>
      </c>
      <c r="B89" s="51">
        <v>5</v>
      </c>
      <c r="C89" s="45">
        <f>ROUND('Dynamic Volume'!B91*0.9*0.25,0)</f>
        <v>3</v>
      </c>
      <c r="D89" s="46">
        <f>Dynamic!$B$7*'Dynamic Annual Spanish'!C89*'Dynamic Annual Spanish'!B89</f>
        <v>0</v>
      </c>
      <c r="E89" s="45">
        <f>ROUND('Dynamic Volume'!B91*0.08*0.25,0)</f>
        <v>0</v>
      </c>
      <c r="F89" s="46">
        <f>Dynamic!$C$7*'Dynamic Annual Spanish'!E89*'Dynamic Annual Spanish'!B89</f>
        <v>0</v>
      </c>
      <c r="G89" s="45">
        <f>ROUND('Dynamic Volume'!B91*0.01*0.25,0)</f>
        <v>0</v>
      </c>
      <c r="H89" s="46">
        <f>Dynamic!$D$7*'Dynamic Annual Spanish'!G89*'Dynamic Annual Spanish'!B89</f>
        <v>0</v>
      </c>
      <c r="I89" s="45">
        <f>ROUND('Dynamic Volume'!B91*0.01*0.25,0)</f>
        <v>0</v>
      </c>
      <c r="J89" s="46">
        <f>Dynamic!$E$7*'Dynamic Annual Spanish'!I89*'Dynamic Annual Spanish'!B89</f>
        <v>0</v>
      </c>
      <c r="K89" s="127">
        <f t="shared" si="2"/>
        <v>0</v>
      </c>
      <c r="L89" s="49">
        <f t="shared" si="3"/>
        <v>3</v>
      </c>
      <c r="M89" s="51" t="s">
        <v>251</v>
      </c>
      <c r="N89" s="108" t="s">
        <v>274</v>
      </c>
    </row>
    <row r="90" spans="1:14" x14ac:dyDescent="0.25">
      <c r="A90" s="24" t="s">
        <v>185</v>
      </c>
      <c r="B90" s="51">
        <v>6</v>
      </c>
      <c r="C90" s="45">
        <f>ROUND('Dynamic Volume'!B92*0.9*0.25,0)</f>
        <v>3</v>
      </c>
      <c r="D90" s="46">
        <f>Dynamic!$B$7*'Dynamic Annual Spanish'!C90*'Dynamic Annual Spanish'!B90</f>
        <v>0</v>
      </c>
      <c r="E90" s="45">
        <f>ROUND('Dynamic Volume'!B92*0.08*0.25,0)</f>
        <v>0</v>
      </c>
      <c r="F90" s="46">
        <f>Dynamic!$C$7*'Dynamic Annual Spanish'!E90*'Dynamic Annual Spanish'!B90</f>
        <v>0</v>
      </c>
      <c r="G90" s="45">
        <f>ROUND('Dynamic Volume'!B92*0.01*0.25,0)</f>
        <v>0</v>
      </c>
      <c r="H90" s="46">
        <f>Dynamic!$D$7*'Dynamic Annual Spanish'!G90*'Dynamic Annual Spanish'!B90</f>
        <v>0</v>
      </c>
      <c r="I90" s="45">
        <f>ROUND('Dynamic Volume'!B92*0.01*0.25,0)</f>
        <v>0</v>
      </c>
      <c r="J90" s="46">
        <f>Dynamic!$E$7*'Dynamic Annual Spanish'!I90*'Dynamic Annual Spanish'!B90</f>
        <v>0</v>
      </c>
      <c r="K90" s="127">
        <f t="shared" si="2"/>
        <v>0</v>
      </c>
      <c r="L90" s="49">
        <f t="shared" si="3"/>
        <v>3</v>
      </c>
      <c r="M90" s="51" t="s">
        <v>251</v>
      </c>
      <c r="N90" s="108" t="s">
        <v>274</v>
      </c>
    </row>
    <row r="91" spans="1:14" x14ac:dyDescent="0.25">
      <c r="A91" s="24" t="s">
        <v>186</v>
      </c>
      <c r="B91" s="51">
        <v>6</v>
      </c>
      <c r="C91" s="45">
        <f>ROUND('Dynamic Volume'!B93*0.9*0.25,0)</f>
        <v>3</v>
      </c>
      <c r="D91" s="46">
        <f>Dynamic!$B$7*'Dynamic Annual Spanish'!C91*'Dynamic Annual Spanish'!B91</f>
        <v>0</v>
      </c>
      <c r="E91" s="45">
        <f>ROUND('Dynamic Volume'!B93*0.08*0.25,0)</f>
        <v>0</v>
      </c>
      <c r="F91" s="46">
        <f>Dynamic!$C$7*'Dynamic Annual Spanish'!E91*'Dynamic Annual Spanish'!B91</f>
        <v>0</v>
      </c>
      <c r="G91" s="45">
        <f>ROUND('Dynamic Volume'!B93*0.01*0.25,0)</f>
        <v>0</v>
      </c>
      <c r="H91" s="46">
        <f>Dynamic!$D$7*'Dynamic Annual Spanish'!G91*'Dynamic Annual Spanish'!B91</f>
        <v>0</v>
      </c>
      <c r="I91" s="45">
        <f>ROUND('Dynamic Volume'!B93*0.01*0.25,0)</f>
        <v>0</v>
      </c>
      <c r="J91" s="46">
        <f>Dynamic!$E$7*'Dynamic Annual Spanish'!I91*'Dynamic Annual Spanish'!B91</f>
        <v>0</v>
      </c>
      <c r="K91" s="127">
        <f t="shared" si="2"/>
        <v>0</v>
      </c>
      <c r="L91" s="49">
        <f t="shared" si="3"/>
        <v>3</v>
      </c>
      <c r="M91" s="51" t="s">
        <v>251</v>
      </c>
      <c r="N91" s="108" t="s">
        <v>274</v>
      </c>
    </row>
    <row r="92" spans="1:14" x14ac:dyDescent="0.25">
      <c r="A92" s="24" t="s">
        <v>187</v>
      </c>
      <c r="B92" s="51">
        <v>7</v>
      </c>
      <c r="C92" s="45">
        <f>ROUND('Dynamic Volume'!B94*0.9*0.25,0)</f>
        <v>3</v>
      </c>
      <c r="D92" s="46">
        <f>Dynamic!$B$7*'Dynamic Annual Spanish'!C92*'Dynamic Annual Spanish'!B92</f>
        <v>0</v>
      </c>
      <c r="E92" s="45">
        <f>ROUND('Dynamic Volume'!B94*0.08*0.25,0)</f>
        <v>0</v>
      </c>
      <c r="F92" s="46">
        <f>Dynamic!$C$7*'Dynamic Annual Spanish'!E92*'Dynamic Annual Spanish'!B92</f>
        <v>0</v>
      </c>
      <c r="G92" s="45">
        <f>ROUND('Dynamic Volume'!B94*0.01*0.25,0)</f>
        <v>0</v>
      </c>
      <c r="H92" s="46">
        <f>Dynamic!$D$7*'Dynamic Annual Spanish'!G92*'Dynamic Annual Spanish'!B92</f>
        <v>0</v>
      </c>
      <c r="I92" s="45">
        <f>ROUND('Dynamic Volume'!B94*0.01*0.25,0)</f>
        <v>0</v>
      </c>
      <c r="J92" s="46">
        <f>Dynamic!$E$7*'Dynamic Annual Spanish'!I92*'Dynamic Annual Spanish'!B92</f>
        <v>0</v>
      </c>
      <c r="K92" s="127">
        <f t="shared" si="2"/>
        <v>0</v>
      </c>
      <c r="L92" s="49">
        <f t="shared" si="3"/>
        <v>3</v>
      </c>
      <c r="M92" s="51" t="s">
        <v>251</v>
      </c>
      <c r="N92" s="108" t="s">
        <v>274</v>
      </c>
    </row>
    <row r="93" spans="1:14" x14ac:dyDescent="0.25">
      <c r="A93" s="24" t="s">
        <v>188</v>
      </c>
      <c r="B93" s="51">
        <v>5</v>
      </c>
      <c r="C93" s="45">
        <f>ROUND('Dynamic Volume'!B95*0.9*0.25,0)</f>
        <v>3</v>
      </c>
      <c r="D93" s="46">
        <f>Dynamic!$B$7*'Dynamic Annual Spanish'!C93*'Dynamic Annual Spanish'!B93</f>
        <v>0</v>
      </c>
      <c r="E93" s="45">
        <f>ROUND('Dynamic Volume'!B95*0.08*0.25,0)</f>
        <v>0</v>
      </c>
      <c r="F93" s="46">
        <f>Dynamic!$C$7*'Dynamic Annual Spanish'!E93*'Dynamic Annual Spanish'!B93</f>
        <v>0</v>
      </c>
      <c r="G93" s="45">
        <f>ROUND('Dynamic Volume'!B95*0.01*0.25,0)</f>
        <v>0</v>
      </c>
      <c r="H93" s="46">
        <f>Dynamic!$D$7*'Dynamic Annual Spanish'!G93*'Dynamic Annual Spanish'!B93</f>
        <v>0</v>
      </c>
      <c r="I93" s="45">
        <f>ROUND('Dynamic Volume'!B95*0.01*0.25,0)</f>
        <v>0</v>
      </c>
      <c r="J93" s="46">
        <f>Dynamic!$E$7*'Dynamic Annual Spanish'!I93*'Dynamic Annual Spanish'!B93</f>
        <v>0</v>
      </c>
      <c r="K93" s="127">
        <f t="shared" si="2"/>
        <v>0</v>
      </c>
      <c r="L93" s="49">
        <f t="shared" si="3"/>
        <v>3</v>
      </c>
      <c r="M93" s="51" t="s">
        <v>251</v>
      </c>
      <c r="N93" s="108" t="s">
        <v>274</v>
      </c>
    </row>
    <row r="94" spans="1:14" x14ac:dyDescent="0.25">
      <c r="A94" s="24" t="s">
        <v>189</v>
      </c>
      <c r="B94" s="51">
        <v>5</v>
      </c>
      <c r="C94" s="45">
        <f>ROUND('Dynamic Volume'!B96*0.9*0.25,0)</f>
        <v>3</v>
      </c>
      <c r="D94" s="46">
        <f>Dynamic!$B$7*'Dynamic Annual Spanish'!C94*'Dynamic Annual Spanish'!B94</f>
        <v>0</v>
      </c>
      <c r="E94" s="45">
        <f>ROUND('Dynamic Volume'!B96*0.08*0.25,0)</f>
        <v>0</v>
      </c>
      <c r="F94" s="46">
        <f>Dynamic!$C$7*'Dynamic Annual Spanish'!E94*'Dynamic Annual Spanish'!B94</f>
        <v>0</v>
      </c>
      <c r="G94" s="45">
        <f>ROUND('Dynamic Volume'!B96*0.01*0.25,0)</f>
        <v>0</v>
      </c>
      <c r="H94" s="46">
        <f>Dynamic!$D$7*'Dynamic Annual Spanish'!G94*'Dynamic Annual Spanish'!B94</f>
        <v>0</v>
      </c>
      <c r="I94" s="45">
        <f>ROUND('Dynamic Volume'!B96*0.01*0.25,0)</f>
        <v>0</v>
      </c>
      <c r="J94" s="46">
        <f>Dynamic!$E$7*'Dynamic Annual Spanish'!I94*'Dynamic Annual Spanish'!B94</f>
        <v>0</v>
      </c>
      <c r="K94" s="127">
        <f t="shared" si="2"/>
        <v>0</v>
      </c>
      <c r="L94" s="49">
        <f t="shared" si="3"/>
        <v>3</v>
      </c>
      <c r="M94" s="51" t="s">
        <v>251</v>
      </c>
      <c r="N94" s="108" t="s">
        <v>274</v>
      </c>
    </row>
    <row r="95" spans="1:14" x14ac:dyDescent="0.25">
      <c r="A95" s="24" t="s">
        <v>190</v>
      </c>
      <c r="B95" s="51">
        <v>5</v>
      </c>
      <c r="C95" s="45">
        <f>ROUND('Dynamic Volume'!B97*0.9*0.25,0)</f>
        <v>3</v>
      </c>
      <c r="D95" s="46">
        <f>Dynamic!$B$7*'Dynamic Annual Spanish'!C95*'Dynamic Annual Spanish'!B95</f>
        <v>0</v>
      </c>
      <c r="E95" s="45">
        <f>ROUND('Dynamic Volume'!B97*0.08*0.25,0)</f>
        <v>0</v>
      </c>
      <c r="F95" s="46">
        <f>Dynamic!$C$7*'Dynamic Annual Spanish'!E95*'Dynamic Annual Spanish'!B95</f>
        <v>0</v>
      </c>
      <c r="G95" s="45">
        <f>ROUND('Dynamic Volume'!B97*0.01*0.25,0)</f>
        <v>0</v>
      </c>
      <c r="H95" s="46">
        <f>Dynamic!$D$7*'Dynamic Annual Spanish'!G95*'Dynamic Annual Spanish'!B95</f>
        <v>0</v>
      </c>
      <c r="I95" s="45">
        <f>ROUND('Dynamic Volume'!B97*0.01*0.25,0)</f>
        <v>0</v>
      </c>
      <c r="J95" s="46">
        <f>Dynamic!$E$7*'Dynamic Annual Spanish'!I95*'Dynamic Annual Spanish'!B95</f>
        <v>0</v>
      </c>
      <c r="K95" s="127">
        <f t="shared" si="2"/>
        <v>0</v>
      </c>
      <c r="L95" s="49">
        <f t="shared" si="3"/>
        <v>3</v>
      </c>
      <c r="M95" s="51" t="s">
        <v>251</v>
      </c>
      <c r="N95" s="108" t="s">
        <v>274</v>
      </c>
    </row>
    <row r="96" spans="1:14" x14ac:dyDescent="0.25">
      <c r="A96" s="24" t="s">
        <v>191</v>
      </c>
      <c r="B96" s="51">
        <v>7</v>
      </c>
      <c r="C96" s="45">
        <f>ROUND('Dynamic Volume'!B98*0.9*0.25,0)</f>
        <v>3</v>
      </c>
      <c r="D96" s="46">
        <f>Dynamic!$B$7*'Dynamic Annual Spanish'!C96*'Dynamic Annual Spanish'!B96</f>
        <v>0</v>
      </c>
      <c r="E96" s="45">
        <f>ROUND('Dynamic Volume'!B98*0.08*0.25,0)</f>
        <v>0</v>
      </c>
      <c r="F96" s="46">
        <f>Dynamic!$C$7*'Dynamic Annual Spanish'!E96*'Dynamic Annual Spanish'!B96</f>
        <v>0</v>
      </c>
      <c r="G96" s="45">
        <f>ROUND('Dynamic Volume'!B98*0.01*0.25,0)</f>
        <v>0</v>
      </c>
      <c r="H96" s="46">
        <f>Dynamic!$D$7*'Dynamic Annual Spanish'!G96*'Dynamic Annual Spanish'!B96</f>
        <v>0</v>
      </c>
      <c r="I96" s="45">
        <f>ROUND('Dynamic Volume'!B98*0.01*0.25,0)</f>
        <v>0</v>
      </c>
      <c r="J96" s="46">
        <f>Dynamic!$E$7*'Dynamic Annual Spanish'!I96*'Dynamic Annual Spanish'!B96</f>
        <v>0</v>
      </c>
      <c r="K96" s="127">
        <f t="shared" si="2"/>
        <v>0</v>
      </c>
      <c r="L96" s="49">
        <f t="shared" si="3"/>
        <v>3</v>
      </c>
      <c r="M96" s="51" t="s">
        <v>251</v>
      </c>
      <c r="N96" s="110" t="s">
        <v>268</v>
      </c>
    </row>
    <row r="97" spans="1:14" x14ac:dyDescent="0.25">
      <c r="A97" s="24" t="s">
        <v>192</v>
      </c>
      <c r="B97" s="51">
        <v>7</v>
      </c>
      <c r="C97" s="45">
        <f>ROUND('Dynamic Volume'!B99*0.9*0.25,0)</f>
        <v>3</v>
      </c>
      <c r="D97" s="46">
        <f>Dynamic!$B$7*'Dynamic Annual Spanish'!C97*'Dynamic Annual Spanish'!B97</f>
        <v>0</v>
      </c>
      <c r="E97" s="45">
        <f>ROUND('Dynamic Volume'!B99*0.08*0.25,0)</f>
        <v>0</v>
      </c>
      <c r="F97" s="46">
        <f>Dynamic!$C$7*'Dynamic Annual Spanish'!E97*'Dynamic Annual Spanish'!B97</f>
        <v>0</v>
      </c>
      <c r="G97" s="45">
        <f>ROUND('Dynamic Volume'!B99*0.01*0.25,0)</f>
        <v>0</v>
      </c>
      <c r="H97" s="46">
        <f>Dynamic!$D$7*'Dynamic Annual Spanish'!G97*'Dynamic Annual Spanish'!B97</f>
        <v>0</v>
      </c>
      <c r="I97" s="45">
        <f>ROUND('Dynamic Volume'!B99*0.01*0.25,0)</f>
        <v>0</v>
      </c>
      <c r="J97" s="46">
        <f>Dynamic!$E$7*'Dynamic Annual Spanish'!I97*'Dynamic Annual Spanish'!B97</f>
        <v>0</v>
      </c>
      <c r="K97" s="127">
        <f t="shared" si="2"/>
        <v>0</v>
      </c>
      <c r="L97" s="49">
        <f t="shared" si="3"/>
        <v>3</v>
      </c>
      <c r="M97" s="51" t="s">
        <v>251</v>
      </c>
      <c r="N97" s="110" t="s">
        <v>268</v>
      </c>
    </row>
    <row r="98" spans="1:14" x14ac:dyDescent="0.25">
      <c r="A98" s="24" t="s">
        <v>193</v>
      </c>
      <c r="B98" s="51">
        <v>7</v>
      </c>
      <c r="C98" s="45">
        <f>ROUND('Dynamic Volume'!B100*0.9*0.25,0)</f>
        <v>3</v>
      </c>
      <c r="D98" s="46">
        <f>Dynamic!$B$7*'Dynamic Annual Spanish'!C98*'Dynamic Annual Spanish'!B98</f>
        <v>0</v>
      </c>
      <c r="E98" s="45">
        <f>ROUND('Dynamic Volume'!B100*0.08*0.25,0)</f>
        <v>0</v>
      </c>
      <c r="F98" s="46">
        <f>Dynamic!$C$7*'Dynamic Annual Spanish'!E98*'Dynamic Annual Spanish'!B98</f>
        <v>0</v>
      </c>
      <c r="G98" s="45">
        <f>ROUND('Dynamic Volume'!B100*0.01*0.25,0)</f>
        <v>0</v>
      </c>
      <c r="H98" s="46">
        <f>Dynamic!$D$7*'Dynamic Annual Spanish'!G98*'Dynamic Annual Spanish'!B98</f>
        <v>0</v>
      </c>
      <c r="I98" s="45">
        <f>ROUND('Dynamic Volume'!B100*0.01*0.25,0)</f>
        <v>0</v>
      </c>
      <c r="J98" s="46">
        <f>Dynamic!$E$7*'Dynamic Annual Spanish'!I98*'Dynamic Annual Spanish'!B98</f>
        <v>0</v>
      </c>
      <c r="K98" s="127">
        <f t="shared" si="2"/>
        <v>0</v>
      </c>
      <c r="L98" s="49">
        <f t="shared" si="3"/>
        <v>3</v>
      </c>
      <c r="M98" s="51" t="s">
        <v>251</v>
      </c>
      <c r="N98" s="110" t="s">
        <v>268</v>
      </c>
    </row>
    <row r="99" spans="1:14" x14ac:dyDescent="0.25">
      <c r="A99" s="24" t="s">
        <v>194</v>
      </c>
      <c r="B99" s="51">
        <v>7</v>
      </c>
      <c r="C99" s="45">
        <f>ROUND('Dynamic Volume'!B101*0.9*0.25,0)</f>
        <v>3</v>
      </c>
      <c r="D99" s="46">
        <f>Dynamic!$B$7*'Dynamic Annual Spanish'!C99*'Dynamic Annual Spanish'!B99</f>
        <v>0</v>
      </c>
      <c r="E99" s="45">
        <f>ROUND('Dynamic Volume'!B101*0.08*0.25,0)</f>
        <v>0</v>
      </c>
      <c r="F99" s="46">
        <f>Dynamic!$C$7*'Dynamic Annual Spanish'!E99*'Dynamic Annual Spanish'!B99</f>
        <v>0</v>
      </c>
      <c r="G99" s="45">
        <f>ROUND('Dynamic Volume'!B101*0.01*0.25,0)</f>
        <v>0</v>
      </c>
      <c r="H99" s="46">
        <f>Dynamic!$D$7*'Dynamic Annual Spanish'!G99*'Dynamic Annual Spanish'!B99</f>
        <v>0</v>
      </c>
      <c r="I99" s="45">
        <f>ROUND('Dynamic Volume'!B101*0.01*0.25,0)</f>
        <v>0</v>
      </c>
      <c r="J99" s="46">
        <f>Dynamic!$E$7*'Dynamic Annual Spanish'!I99*'Dynamic Annual Spanish'!B99</f>
        <v>0</v>
      </c>
      <c r="K99" s="127">
        <f t="shared" si="2"/>
        <v>0</v>
      </c>
      <c r="L99" s="49">
        <f t="shared" si="3"/>
        <v>3</v>
      </c>
      <c r="M99" s="51" t="s">
        <v>251</v>
      </c>
      <c r="N99" s="110" t="s">
        <v>268</v>
      </c>
    </row>
    <row r="100" spans="1:14" x14ac:dyDescent="0.25">
      <c r="A100" s="24" t="s">
        <v>195</v>
      </c>
      <c r="B100" s="51">
        <v>7</v>
      </c>
      <c r="C100" s="45">
        <f>ROUND('Dynamic Volume'!B102*0.9*0.25,0)</f>
        <v>3</v>
      </c>
      <c r="D100" s="46">
        <f>Dynamic!$B$7*'Dynamic Annual Spanish'!C100*'Dynamic Annual Spanish'!B100</f>
        <v>0</v>
      </c>
      <c r="E100" s="45">
        <f>ROUND('Dynamic Volume'!B102*0.08*0.25,0)</f>
        <v>0</v>
      </c>
      <c r="F100" s="46">
        <f>Dynamic!$C$7*'Dynamic Annual Spanish'!E100*'Dynamic Annual Spanish'!B100</f>
        <v>0</v>
      </c>
      <c r="G100" s="45">
        <f>ROUND('Dynamic Volume'!B102*0.01*0.25,0)</f>
        <v>0</v>
      </c>
      <c r="H100" s="46">
        <f>Dynamic!$D$7*'Dynamic Annual Spanish'!G100*'Dynamic Annual Spanish'!B100</f>
        <v>0</v>
      </c>
      <c r="I100" s="45">
        <f>ROUND('Dynamic Volume'!B102*0.01*0.25,0)</f>
        <v>0</v>
      </c>
      <c r="J100" s="46">
        <f>Dynamic!$E$7*'Dynamic Annual Spanish'!I100*'Dynamic Annual Spanish'!B100</f>
        <v>0</v>
      </c>
      <c r="K100" s="127">
        <f t="shared" si="2"/>
        <v>0</v>
      </c>
      <c r="L100" s="49">
        <f t="shared" si="3"/>
        <v>3</v>
      </c>
      <c r="M100" s="51" t="s">
        <v>251</v>
      </c>
      <c r="N100" s="110" t="s">
        <v>268</v>
      </c>
    </row>
    <row r="101" spans="1:14" x14ac:dyDescent="0.25">
      <c r="A101" s="24" t="s">
        <v>196</v>
      </c>
      <c r="B101" s="51">
        <v>7</v>
      </c>
      <c r="C101" s="45">
        <f>ROUND('Dynamic Volume'!B103*0.9*0.25,0)</f>
        <v>3</v>
      </c>
      <c r="D101" s="46">
        <f>Dynamic!$B$7*'Dynamic Annual Spanish'!C101*'Dynamic Annual Spanish'!B101</f>
        <v>0</v>
      </c>
      <c r="E101" s="45">
        <f>ROUND('Dynamic Volume'!B103*0.08*0.25,0)</f>
        <v>0</v>
      </c>
      <c r="F101" s="46">
        <f>Dynamic!$C$7*'Dynamic Annual Spanish'!E101*'Dynamic Annual Spanish'!B101</f>
        <v>0</v>
      </c>
      <c r="G101" s="45">
        <f>ROUND('Dynamic Volume'!B103*0.01*0.25,0)</f>
        <v>0</v>
      </c>
      <c r="H101" s="46">
        <f>Dynamic!$D$7*'Dynamic Annual Spanish'!G101*'Dynamic Annual Spanish'!B101</f>
        <v>0</v>
      </c>
      <c r="I101" s="45">
        <f>ROUND('Dynamic Volume'!B103*0.01*0.25,0)</f>
        <v>0</v>
      </c>
      <c r="J101" s="46">
        <f>Dynamic!$E$7*'Dynamic Annual Spanish'!I101*'Dynamic Annual Spanish'!B101</f>
        <v>0</v>
      </c>
      <c r="K101" s="127">
        <f t="shared" si="2"/>
        <v>0</v>
      </c>
      <c r="L101" s="49">
        <f t="shared" si="3"/>
        <v>3</v>
      </c>
      <c r="M101" s="51" t="s">
        <v>251</v>
      </c>
      <c r="N101" s="110" t="s">
        <v>268</v>
      </c>
    </row>
    <row r="102" spans="1:14" x14ac:dyDescent="0.25">
      <c r="A102" s="24" t="s">
        <v>197</v>
      </c>
      <c r="B102" s="51">
        <v>5</v>
      </c>
      <c r="C102" s="45">
        <f>ROUND('Dynamic Volume'!B104*0.9*0.25,0)</f>
        <v>3</v>
      </c>
      <c r="D102" s="46">
        <f>Dynamic!$B$7*'Dynamic Annual Spanish'!C102*'Dynamic Annual Spanish'!B102</f>
        <v>0</v>
      </c>
      <c r="E102" s="45">
        <f>ROUND('Dynamic Volume'!B104*0.08*0.25,0)</f>
        <v>0</v>
      </c>
      <c r="F102" s="46">
        <f>Dynamic!$C$7*'Dynamic Annual Spanish'!E102*'Dynamic Annual Spanish'!B102</f>
        <v>0</v>
      </c>
      <c r="G102" s="45">
        <f>ROUND('Dynamic Volume'!B104*0.01*0.25,0)</f>
        <v>0</v>
      </c>
      <c r="H102" s="46">
        <f>Dynamic!$D$7*'Dynamic Annual Spanish'!G102*'Dynamic Annual Spanish'!B102</f>
        <v>0</v>
      </c>
      <c r="I102" s="45">
        <f>ROUND('Dynamic Volume'!B104*0.01*0.25,0)</f>
        <v>0</v>
      </c>
      <c r="J102" s="46">
        <f>Dynamic!$E$7*'Dynamic Annual Spanish'!I102*'Dynamic Annual Spanish'!B102</f>
        <v>0</v>
      </c>
      <c r="K102" s="127">
        <f t="shared" si="2"/>
        <v>0</v>
      </c>
      <c r="L102" s="49">
        <f t="shared" si="3"/>
        <v>3</v>
      </c>
      <c r="M102" s="51" t="s">
        <v>251</v>
      </c>
      <c r="N102" s="108" t="s">
        <v>274</v>
      </c>
    </row>
    <row r="103" spans="1:14" x14ac:dyDescent="0.25">
      <c r="A103" s="3" t="s">
        <v>198</v>
      </c>
      <c r="B103" s="51">
        <v>7</v>
      </c>
      <c r="C103" s="45">
        <f>ROUND('Dynamic Volume'!B105*0.9*0.25,0)</f>
        <v>3</v>
      </c>
      <c r="D103" s="46">
        <f>Dynamic!$B$7*'Dynamic Annual Spanish'!C103*'Dynamic Annual Spanish'!B103</f>
        <v>0</v>
      </c>
      <c r="E103" s="45">
        <f>ROUND('Dynamic Volume'!B105*0.08*0.25,0)</f>
        <v>0</v>
      </c>
      <c r="F103" s="46">
        <f>Dynamic!$C$7*'Dynamic Annual Spanish'!E103*'Dynamic Annual Spanish'!B103</f>
        <v>0</v>
      </c>
      <c r="G103" s="45">
        <f>ROUND('Dynamic Volume'!B105*0.01*0.25,0)</f>
        <v>0</v>
      </c>
      <c r="H103" s="46">
        <f>Dynamic!$D$7*'Dynamic Annual Spanish'!G103*'Dynamic Annual Spanish'!B103</f>
        <v>0</v>
      </c>
      <c r="I103" s="45">
        <f>ROUND('Dynamic Volume'!B105*0.01*0.25,0)</f>
        <v>0</v>
      </c>
      <c r="J103" s="46">
        <f>Dynamic!$E$7*'Dynamic Annual Spanish'!I103*'Dynamic Annual Spanish'!B103</f>
        <v>0</v>
      </c>
      <c r="K103" s="127">
        <f t="shared" si="2"/>
        <v>0</v>
      </c>
      <c r="L103" s="49">
        <f t="shared" si="3"/>
        <v>3</v>
      </c>
      <c r="M103" s="51" t="s">
        <v>251</v>
      </c>
      <c r="N103" s="107" t="s">
        <v>273</v>
      </c>
    </row>
    <row r="104" spans="1:14" x14ac:dyDescent="0.25">
      <c r="A104" s="24" t="s">
        <v>199</v>
      </c>
      <c r="B104" s="51">
        <v>4</v>
      </c>
      <c r="C104" s="45">
        <f>ROUND('Dynamic Volume'!B106*0.9*0.25,0)</f>
        <v>3</v>
      </c>
      <c r="D104" s="46">
        <f>Dynamic!$B$7*'Dynamic Annual Spanish'!C104*'Dynamic Annual Spanish'!B104</f>
        <v>0</v>
      </c>
      <c r="E104" s="45">
        <f>ROUND('Dynamic Volume'!B106*0.08*0.25,0)</f>
        <v>0</v>
      </c>
      <c r="F104" s="46">
        <f>Dynamic!$C$7*'Dynamic Annual Spanish'!E104*'Dynamic Annual Spanish'!B104</f>
        <v>0</v>
      </c>
      <c r="G104" s="45">
        <f>ROUND('Dynamic Volume'!B106*0.01*0.25,0)</f>
        <v>0</v>
      </c>
      <c r="H104" s="46">
        <f>Dynamic!$D$7*'Dynamic Annual Spanish'!G104*'Dynamic Annual Spanish'!B104</f>
        <v>0</v>
      </c>
      <c r="I104" s="45">
        <f>ROUND('Dynamic Volume'!B106*0.01*0.25,0)</f>
        <v>0</v>
      </c>
      <c r="J104" s="46">
        <f>Dynamic!$E$7*'Dynamic Annual Spanish'!I104*'Dynamic Annual Spanish'!B104</f>
        <v>0</v>
      </c>
      <c r="K104" s="127">
        <f t="shared" si="2"/>
        <v>0</v>
      </c>
      <c r="L104" s="49">
        <f t="shared" si="3"/>
        <v>3</v>
      </c>
      <c r="M104" s="51" t="s">
        <v>251</v>
      </c>
      <c r="N104" s="108" t="s">
        <v>274</v>
      </c>
    </row>
    <row r="105" spans="1:14" x14ac:dyDescent="0.25">
      <c r="A105" s="25" t="s">
        <v>200</v>
      </c>
      <c r="B105" s="51">
        <v>6</v>
      </c>
      <c r="C105" s="45">
        <f>ROUND('Dynamic Volume'!B107*0.9*0.25,0)</f>
        <v>3</v>
      </c>
      <c r="D105" s="46">
        <f>Dynamic!$B$7*'Dynamic Annual Spanish'!C105*'Dynamic Annual Spanish'!B105</f>
        <v>0</v>
      </c>
      <c r="E105" s="45">
        <f>ROUND('Dynamic Volume'!B107*0.08*0.25,0)</f>
        <v>0</v>
      </c>
      <c r="F105" s="46">
        <f>Dynamic!$C$7*'Dynamic Annual Spanish'!E105*'Dynamic Annual Spanish'!B105</f>
        <v>0</v>
      </c>
      <c r="G105" s="45">
        <f>ROUND('Dynamic Volume'!B107*0.01*0.25,0)</f>
        <v>0</v>
      </c>
      <c r="H105" s="46">
        <f>Dynamic!$D$7*'Dynamic Annual Spanish'!G105*'Dynamic Annual Spanish'!B105</f>
        <v>0</v>
      </c>
      <c r="I105" s="45">
        <f>ROUND('Dynamic Volume'!B107*0.01*0.25,0)</f>
        <v>0</v>
      </c>
      <c r="J105" s="46">
        <f>Dynamic!$E$7*'Dynamic Annual Spanish'!I105*'Dynamic Annual Spanish'!B105</f>
        <v>0</v>
      </c>
      <c r="K105" s="127">
        <f t="shared" si="2"/>
        <v>0</v>
      </c>
      <c r="L105" s="49">
        <f t="shared" si="3"/>
        <v>3</v>
      </c>
      <c r="M105" s="51" t="s">
        <v>251</v>
      </c>
      <c r="N105" s="108" t="s">
        <v>274</v>
      </c>
    </row>
    <row r="106" spans="1:14" x14ac:dyDescent="0.25">
      <c r="A106" s="25" t="s">
        <v>201</v>
      </c>
      <c r="B106" s="51">
        <v>6</v>
      </c>
      <c r="C106" s="45">
        <f>ROUND('Dynamic Volume'!B108*0.9*0.25,0)</f>
        <v>3</v>
      </c>
      <c r="D106" s="46">
        <f>Dynamic!$B$7*'Dynamic Annual Spanish'!C106*'Dynamic Annual Spanish'!B106</f>
        <v>0</v>
      </c>
      <c r="E106" s="45">
        <f>ROUND('Dynamic Volume'!B108*0.08*0.25,0)</f>
        <v>0</v>
      </c>
      <c r="F106" s="46">
        <f>Dynamic!$C$7*'Dynamic Annual Spanish'!E106*'Dynamic Annual Spanish'!B106</f>
        <v>0</v>
      </c>
      <c r="G106" s="45">
        <f>ROUND('Dynamic Volume'!B108*0.01*0.25,0)</f>
        <v>0</v>
      </c>
      <c r="H106" s="46">
        <f>Dynamic!$D$7*'Dynamic Annual Spanish'!G106*'Dynamic Annual Spanish'!B106</f>
        <v>0</v>
      </c>
      <c r="I106" s="45">
        <f>ROUND('Dynamic Volume'!B108*0.01*0.25,0)</f>
        <v>0</v>
      </c>
      <c r="J106" s="46">
        <f>Dynamic!$E$7*'Dynamic Annual Spanish'!I106*'Dynamic Annual Spanish'!B106</f>
        <v>0</v>
      </c>
      <c r="K106" s="127">
        <f t="shared" si="2"/>
        <v>0</v>
      </c>
      <c r="L106" s="49">
        <f t="shared" si="3"/>
        <v>3</v>
      </c>
      <c r="M106" s="51" t="s">
        <v>251</v>
      </c>
      <c r="N106" s="108" t="s">
        <v>274</v>
      </c>
    </row>
    <row r="107" spans="1:14" ht="30" x14ac:dyDescent="0.25">
      <c r="A107" s="25" t="s">
        <v>202</v>
      </c>
      <c r="B107" s="51">
        <v>5</v>
      </c>
      <c r="C107" s="45">
        <f>ROUND('Dynamic Volume'!B109*0.9*0.25,0)</f>
        <v>3</v>
      </c>
      <c r="D107" s="46">
        <f>Dynamic!$B$7*'Dynamic Annual Spanish'!C107*'Dynamic Annual Spanish'!B107</f>
        <v>0</v>
      </c>
      <c r="E107" s="45">
        <f>ROUND('Dynamic Volume'!B109*0.08*0.25,0)</f>
        <v>0</v>
      </c>
      <c r="F107" s="46">
        <f>Dynamic!$C$7*'Dynamic Annual Spanish'!E107*'Dynamic Annual Spanish'!B107</f>
        <v>0</v>
      </c>
      <c r="G107" s="45">
        <f>ROUND('Dynamic Volume'!B109*0.01*0.25,0)</f>
        <v>0</v>
      </c>
      <c r="H107" s="46">
        <f>Dynamic!$D$7*'Dynamic Annual Spanish'!G107*'Dynamic Annual Spanish'!B107</f>
        <v>0</v>
      </c>
      <c r="I107" s="45">
        <f>ROUND('Dynamic Volume'!B109*0.01*0.25,0)</f>
        <v>0</v>
      </c>
      <c r="J107" s="46">
        <f>Dynamic!$E$7*'Dynamic Annual Spanish'!I107*'Dynamic Annual Spanish'!B107</f>
        <v>0</v>
      </c>
      <c r="K107" s="127">
        <f t="shared" si="2"/>
        <v>0</v>
      </c>
      <c r="L107" s="49">
        <f t="shared" si="3"/>
        <v>3</v>
      </c>
      <c r="M107" s="51" t="s">
        <v>251</v>
      </c>
      <c r="N107" s="108" t="s">
        <v>274</v>
      </c>
    </row>
    <row r="108" spans="1:14" x14ac:dyDescent="0.25">
      <c r="A108" s="24" t="s">
        <v>203</v>
      </c>
      <c r="B108" s="51">
        <v>6</v>
      </c>
      <c r="C108" s="45">
        <f>ROUND('Dynamic Volume'!B110*0.9*0.25,0)</f>
        <v>3</v>
      </c>
      <c r="D108" s="46">
        <f>Dynamic!$B$7*'Dynamic Annual Spanish'!C108*'Dynamic Annual Spanish'!B108</f>
        <v>0</v>
      </c>
      <c r="E108" s="45">
        <f>ROUND('Dynamic Volume'!B110*0.08*0.25,0)</f>
        <v>0</v>
      </c>
      <c r="F108" s="46">
        <f>Dynamic!$C$7*'Dynamic Annual Spanish'!E108*'Dynamic Annual Spanish'!B108</f>
        <v>0</v>
      </c>
      <c r="G108" s="45">
        <f>ROUND('Dynamic Volume'!B110*0.01*0.25,0)</f>
        <v>0</v>
      </c>
      <c r="H108" s="46">
        <f>Dynamic!$D$7*'Dynamic Annual Spanish'!G108*'Dynamic Annual Spanish'!B108</f>
        <v>0</v>
      </c>
      <c r="I108" s="45">
        <f>ROUND('Dynamic Volume'!B110*0.01*0.25,0)</f>
        <v>0</v>
      </c>
      <c r="J108" s="46">
        <f>Dynamic!$E$7*'Dynamic Annual Spanish'!I108*'Dynamic Annual Spanish'!B108</f>
        <v>0</v>
      </c>
      <c r="K108" s="127">
        <f t="shared" si="2"/>
        <v>0</v>
      </c>
      <c r="L108" s="49">
        <f t="shared" si="3"/>
        <v>3</v>
      </c>
      <c r="M108" s="51" t="s">
        <v>251</v>
      </c>
      <c r="N108" s="108" t="s">
        <v>274</v>
      </c>
    </row>
    <row r="109" spans="1:14" ht="30" x14ac:dyDescent="0.25">
      <c r="A109" s="25" t="s">
        <v>204</v>
      </c>
      <c r="B109" s="51">
        <v>8</v>
      </c>
      <c r="C109" s="45">
        <f>ROUND('Dynamic Volume'!B111*0.9*0.25,0)</f>
        <v>3</v>
      </c>
      <c r="D109" s="46">
        <f>Dynamic!$B$7*'Dynamic Annual Spanish'!C109*'Dynamic Annual Spanish'!B109</f>
        <v>0</v>
      </c>
      <c r="E109" s="45">
        <f>ROUND('Dynamic Volume'!B111*0.08*0.25,0)</f>
        <v>0</v>
      </c>
      <c r="F109" s="46">
        <f>Dynamic!$C$7*'Dynamic Annual Spanish'!E109*'Dynamic Annual Spanish'!B109</f>
        <v>0</v>
      </c>
      <c r="G109" s="45">
        <f>ROUND('Dynamic Volume'!B111*0.01*0.25,0)</f>
        <v>0</v>
      </c>
      <c r="H109" s="46">
        <f>Dynamic!$D$7*'Dynamic Annual Spanish'!G109*'Dynamic Annual Spanish'!B109</f>
        <v>0</v>
      </c>
      <c r="I109" s="45">
        <f>ROUND('Dynamic Volume'!B111*0.01*0.25,0)</f>
        <v>0</v>
      </c>
      <c r="J109" s="46">
        <f>Dynamic!$E$7*'Dynamic Annual Spanish'!I109*'Dynamic Annual Spanish'!B109</f>
        <v>0</v>
      </c>
      <c r="K109" s="127">
        <f t="shared" si="2"/>
        <v>0</v>
      </c>
      <c r="L109" s="49">
        <f t="shared" si="3"/>
        <v>3</v>
      </c>
      <c r="M109" s="51" t="s">
        <v>251</v>
      </c>
      <c r="N109" s="107" t="s">
        <v>273</v>
      </c>
    </row>
    <row r="110" spans="1:14" ht="30" x14ac:dyDescent="0.25">
      <c r="A110" s="25" t="s">
        <v>205</v>
      </c>
      <c r="B110" s="51">
        <v>8</v>
      </c>
      <c r="C110" s="45">
        <f>ROUND('Dynamic Volume'!B112*0.9*0.25,0)</f>
        <v>3</v>
      </c>
      <c r="D110" s="46">
        <f>Dynamic!$B$7*'Dynamic Annual Spanish'!C110*'Dynamic Annual Spanish'!B110</f>
        <v>0</v>
      </c>
      <c r="E110" s="45">
        <f>ROUND('Dynamic Volume'!B112*0.08*0.25,0)</f>
        <v>0</v>
      </c>
      <c r="F110" s="46">
        <f>Dynamic!$C$7*'Dynamic Annual Spanish'!E110*'Dynamic Annual Spanish'!B110</f>
        <v>0</v>
      </c>
      <c r="G110" s="45">
        <f>ROUND('Dynamic Volume'!B112*0.01*0.25,0)</f>
        <v>0</v>
      </c>
      <c r="H110" s="46">
        <f>Dynamic!$D$7*'Dynamic Annual Spanish'!G110*'Dynamic Annual Spanish'!B110</f>
        <v>0</v>
      </c>
      <c r="I110" s="45">
        <f>ROUND('Dynamic Volume'!B112*0.01*0.25,0)</f>
        <v>0</v>
      </c>
      <c r="J110" s="46">
        <f>Dynamic!$E$7*'Dynamic Annual Spanish'!I110*'Dynamic Annual Spanish'!B110</f>
        <v>0</v>
      </c>
      <c r="K110" s="127">
        <f t="shared" si="2"/>
        <v>0</v>
      </c>
      <c r="L110" s="49">
        <f t="shared" si="3"/>
        <v>3</v>
      </c>
      <c r="M110" s="51" t="s">
        <v>251</v>
      </c>
      <c r="N110" s="107" t="s">
        <v>273</v>
      </c>
    </row>
    <row r="111" spans="1:14" x14ac:dyDescent="0.25">
      <c r="A111" s="25" t="s">
        <v>206</v>
      </c>
      <c r="B111" s="51">
        <v>6</v>
      </c>
      <c r="C111" s="45">
        <f>ROUND('Dynamic Volume'!B113*0.9*0.25,0)</f>
        <v>3</v>
      </c>
      <c r="D111" s="46">
        <f>Dynamic!$B$7*'Dynamic Annual Spanish'!C111*'Dynamic Annual Spanish'!B111</f>
        <v>0</v>
      </c>
      <c r="E111" s="45">
        <f>ROUND('Dynamic Volume'!B113*0.08*0.25,0)</f>
        <v>0</v>
      </c>
      <c r="F111" s="46">
        <f>Dynamic!$C$7*'Dynamic Annual Spanish'!E111*'Dynamic Annual Spanish'!B111</f>
        <v>0</v>
      </c>
      <c r="G111" s="45">
        <f>ROUND('Dynamic Volume'!B113*0.01*0.25,0)</f>
        <v>0</v>
      </c>
      <c r="H111" s="46">
        <f>Dynamic!$D$7*'Dynamic Annual Spanish'!G111*'Dynamic Annual Spanish'!B111</f>
        <v>0</v>
      </c>
      <c r="I111" s="45">
        <f>ROUND('Dynamic Volume'!B113*0.01*0.25,0)</f>
        <v>0</v>
      </c>
      <c r="J111" s="46">
        <f>Dynamic!$E$7*'Dynamic Annual Spanish'!I111*'Dynamic Annual Spanish'!B111</f>
        <v>0</v>
      </c>
      <c r="K111" s="127">
        <f t="shared" si="2"/>
        <v>0</v>
      </c>
      <c r="L111" s="49">
        <f t="shared" si="3"/>
        <v>3</v>
      </c>
      <c r="M111" s="51" t="s">
        <v>251</v>
      </c>
      <c r="N111" s="110" t="s">
        <v>268</v>
      </c>
    </row>
    <row r="112" spans="1:14" x14ac:dyDescent="0.25">
      <c r="A112" s="25" t="s">
        <v>207</v>
      </c>
      <c r="B112" s="51">
        <v>5</v>
      </c>
      <c r="C112" s="45">
        <f>ROUND('Dynamic Volume'!B114*0.9*0.25,0)</f>
        <v>3</v>
      </c>
      <c r="D112" s="46">
        <f>Dynamic!$B$7*'Dynamic Annual Spanish'!C112*'Dynamic Annual Spanish'!B112</f>
        <v>0</v>
      </c>
      <c r="E112" s="45">
        <f>ROUND('Dynamic Volume'!B114*0.08*0.25,0)</f>
        <v>0</v>
      </c>
      <c r="F112" s="46">
        <f>Dynamic!$C$7*'Dynamic Annual Spanish'!E112*'Dynamic Annual Spanish'!B112</f>
        <v>0</v>
      </c>
      <c r="G112" s="45">
        <f>ROUND('Dynamic Volume'!B114*0.01*0.25,0)</f>
        <v>0</v>
      </c>
      <c r="H112" s="46">
        <f>Dynamic!$D$7*'Dynamic Annual Spanish'!G112*'Dynamic Annual Spanish'!B112</f>
        <v>0</v>
      </c>
      <c r="I112" s="45">
        <f>ROUND('Dynamic Volume'!B114*0.01*0.25,0)</f>
        <v>0</v>
      </c>
      <c r="J112" s="46">
        <f>Dynamic!$E$7*'Dynamic Annual Spanish'!I112*'Dynamic Annual Spanish'!B112</f>
        <v>0</v>
      </c>
      <c r="K112" s="127">
        <f t="shared" si="2"/>
        <v>0</v>
      </c>
      <c r="L112" s="49">
        <f t="shared" si="3"/>
        <v>3</v>
      </c>
      <c r="M112" s="51" t="s">
        <v>251</v>
      </c>
      <c r="N112" s="110" t="s">
        <v>268</v>
      </c>
    </row>
    <row r="113" spans="1:16" x14ac:dyDescent="0.25">
      <c r="A113" s="25" t="s">
        <v>208</v>
      </c>
      <c r="B113" s="51">
        <v>5</v>
      </c>
      <c r="C113" s="45">
        <f>ROUND('Dynamic Volume'!B115*0.9*0.25,0)</f>
        <v>3</v>
      </c>
      <c r="D113" s="46">
        <f>Dynamic!$B$7*'Dynamic Annual Spanish'!C113*'Dynamic Annual Spanish'!B113</f>
        <v>0</v>
      </c>
      <c r="E113" s="45">
        <f>ROUND('Dynamic Volume'!B115*0.08*0.25,0)</f>
        <v>0</v>
      </c>
      <c r="F113" s="46">
        <f>Dynamic!$C$7*'Dynamic Annual Spanish'!E113*'Dynamic Annual Spanish'!B113</f>
        <v>0</v>
      </c>
      <c r="G113" s="45">
        <f>ROUND('Dynamic Volume'!B115*0.01*0.25,0)</f>
        <v>0</v>
      </c>
      <c r="H113" s="46">
        <f>Dynamic!$D$7*'Dynamic Annual Spanish'!G113*'Dynamic Annual Spanish'!B113</f>
        <v>0</v>
      </c>
      <c r="I113" s="45">
        <f>ROUND('Dynamic Volume'!B115*0.01*0.25,0)</f>
        <v>0</v>
      </c>
      <c r="J113" s="46">
        <f>Dynamic!$E$7*'Dynamic Annual Spanish'!I113*'Dynamic Annual Spanish'!B113</f>
        <v>0</v>
      </c>
      <c r="K113" s="127">
        <f t="shared" si="2"/>
        <v>0</v>
      </c>
      <c r="L113" s="49">
        <f t="shared" si="3"/>
        <v>3</v>
      </c>
      <c r="M113" s="51" t="s">
        <v>251</v>
      </c>
      <c r="N113" s="108" t="s">
        <v>274</v>
      </c>
    </row>
    <row r="114" spans="1:16" ht="30" x14ac:dyDescent="0.25">
      <c r="A114" s="25" t="s">
        <v>209</v>
      </c>
      <c r="B114" s="51">
        <v>8</v>
      </c>
      <c r="C114" s="45">
        <f>ROUND('Dynamic Volume'!B116*0.9*0.25,0)</f>
        <v>3</v>
      </c>
      <c r="D114" s="46">
        <f>Dynamic!$B$7*'Dynamic Annual Spanish'!C114*'Dynamic Annual Spanish'!B114</f>
        <v>0</v>
      </c>
      <c r="E114" s="45">
        <f>ROUND('Dynamic Volume'!B116*0.08*0.25,0)</f>
        <v>0</v>
      </c>
      <c r="F114" s="46">
        <f>Dynamic!$C$7*'Dynamic Annual Spanish'!E114*'Dynamic Annual Spanish'!B114</f>
        <v>0</v>
      </c>
      <c r="G114" s="45">
        <f>ROUND('Dynamic Volume'!B116*0.01*0.25,0)</f>
        <v>0</v>
      </c>
      <c r="H114" s="46">
        <f>Dynamic!$D$7*'Dynamic Annual Spanish'!G114*'Dynamic Annual Spanish'!B114</f>
        <v>0</v>
      </c>
      <c r="I114" s="45">
        <f>ROUND('Dynamic Volume'!B116*0.01*0.25,0)</f>
        <v>0</v>
      </c>
      <c r="J114" s="46">
        <f>Dynamic!$E$7*'Dynamic Annual Spanish'!I114*'Dynamic Annual Spanish'!B114</f>
        <v>0</v>
      </c>
      <c r="K114" s="127">
        <f t="shared" si="2"/>
        <v>0</v>
      </c>
      <c r="L114" s="49">
        <f t="shared" si="3"/>
        <v>3</v>
      </c>
      <c r="M114" s="51" t="s">
        <v>251</v>
      </c>
      <c r="N114" s="108" t="s">
        <v>274</v>
      </c>
    </row>
    <row r="115" spans="1:16" x14ac:dyDescent="0.25">
      <c r="A115" s="25" t="s">
        <v>210</v>
      </c>
      <c r="B115" s="51">
        <v>5</v>
      </c>
      <c r="C115" s="45">
        <f>ROUND('Dynamic Volume'!B117*0.9*0.25,0)</f>
        <v>3</v>
      </c>
      <c r="D115" s="46">
        <f>Dynamic!$B$7*'Dynamic Annual Spanish'!C115*'Dynamic Annual Spanish'!B115</f>
        <v>0</v>
      </c>
      <c r="E115" s="45">
        <f>ROUND('Dynamic Volume'!B117*0.08*0.25,0)</f>
        <v>0</v>
      </c>
      <c r="F115" s="46">
        <f>Dynamic!$C$7*'Dynamic Annual Spanish'!E115*'Dynamic Annual Spanish'!B115</f>
        <v>0</v>
      </c>
      <c r="G115" s="45">
        <f>ROUND('Dynamic Volume'!B117*0.01*0.25,0)</f>
        <v>0</v>
      </c>
      <c r="H115" s="46">
        <f>Dynamic!$D$7*'Dynamic Annual Spanish'!G115*'Dynamic Annual Spanish'!B115</f>
        <v>0</v>
      </c>
      <c r="I115" s="45">
        <f>ROUND('Dynamic Volume'!B117*0.01*0.25,0)</f>
        <v>0</v>
      </c>
      <c r="J115" s="46">
        <f>Dynamic!$E$7*'Dynamic Annual Spanish'!I115*'Dynamic Annual Spanish'!B115</f>
        <v>0</v>
      </c>
      <c r="K115" s="127">
        <f t="shared" si="2"/>
        <v>0</v>
      </c>
      <c r="L115" s="49">
        <f t="shared" si="3"/>
        <v>3</v>
      </c>
      <c r="M115" s="51" t="s">
        <v>251</v>
      </c>
      <c r="N115" s="108" t="s">
        <v>274</v>
      </c>
    </row>
    <row r="116" spans="1:16" x14ac:dyDescent="0.25">
      <c r="A116" s="25" t="s">
        <v>211</v>
      </c>
      <c r="B116" s="51">
        <v>5</v>
      </c>
      <c r="C116" s="45">
        <f>ROUND('Dynamic Volume'!B118*0.9*0.25,0)</f>
        <v>3</v>
      </c>
      <c r="D116" s="46">
        <f>Dynamic!$B$7*'Dynamic Annual Spanish'!C116*'Dynamic Annual Spanish'!B116</f>
        <v>0</v>
      </c>
      <c r="E116" s="45">
        <f>ROUND('Dynamic Volume'!B118*0.08*0.25,0)</f>
        <v>0</v>
      </c>
      <c r="F116" s="46">
        <f>Dynamic!$C$7*'Dynamic Annual Spanish'!E116*'Dynamic Annual Spanish'!B116</f>
        <v>0</v>
      </c>
      <c r="G116" s="45">
        <f>ROUND('Dynamic Volume'!B118*0.01*0.25,0)</f>
        <v>0</v>
      </c>
      <c r="H116" s="46">
        <f>Dynamic!$D$7*'Dynamic Annual Spanish'!G116*'Dynamic Annual Spanish'!B116</f>
        <v>0</v>
      </c>
      <c r="I116" s="45">
        <f>ROUND('Dynamic Volume'!B118*0.01*0.25,0)</f>
        <v>0</v>
      </c>
      <c r="J116" s="46">
        <f>Dynamic!$E$7*'Dynamic Annual Spanish'!I116*'Dynamic Annual Spanish'!B116</f>
        <v>0</v>
      </c>
      <c r="K116" s="127">
        <f t="shared" si="2"/>
        <v>0</v>
      </c>
      <c r="L116" s="49">
        <f t="shared" si="3"/>
        <v>3</v>
      </c>
      <c r="M116" s="51" t="s">
        <v>251</v>
      </c>
      <c r="N116" s="112" t="s">
        <v>262</v>
      </c>
    </row>
    <row r="117" spans="1:16" x14ac:dyDescent="0.25">
      <c r="A117" s="25" t="s">
        <v>212</v>
      </c>
      <c r="B117" s="51">
        <v>6</v>
      </c>
      <c r="C117" s="45">
        <f>ROUND('Dynamic Volume'!B119*0.9*0.25,0)</f>
        <v>3</v>
      </c>
      <c r="D117" s="46">
        <f>Dynamic!$B$7*'Dynamic Annual Spanish'!C117*'Dynamic Annual Spanish'!B117</f>
        <v>0</v>
      </c>
      <c r="E117" s="45">
        <f>ROUND('Dynamic Volume'!B119*0.08*0.25,0)</f>
        <v>0</v>
      </c>
      <c r="F117" s="46">
        <f>Dynamic!$C$7*'Dynamic Annual Spanish'!E117*'Dynamic Annual Spanish'!B117</f>
        <v>0</v>
      </c>
      <c r="G117" s="45">
        <f>ROUND('Dynamic Volume'!B119*0.01*0.25,0)</f>
        <v>0</v>
      </c>
      <c r="H117" s="46">
        <f>Dynamic!$D$7*'Dynamic Annual Spanish'!G117*'Dynamic Annual Spanish'!B117</f>
        <v>0</v>
      </c>
      <c r="I117" s="45">
        <f>ROUND('Dynamic Volume'!B119*0.01*0.25,0)</f>
        <v>0</v>
      </c>
      <c r="J117" s="46">
        <f>Dynamic!$E$7*'Dynamic Annual Spanish'!I117*'Dynamic Annual Spanish'!B117</f>
        <v>0</v>
      </c>
      <c r="K117" s="127">
        <f t="shared" si="2"/>
        <v>0</v>
      </c>
      <c r="L117" s="49">
        <f t="shared" si="3"/>
        <v>3</v>
      </c>
      <c r="M117" s="51" t="s">
        <v>251</v>
      </c>
      <c r="N117" s="110" t="s">
        <v>268</v>
      </c>
    </row>
    <row r="118" spans="1:16" ht="30" x14ac:dyDescent="0.25">
      <c r="A118" s="24" t="s">
        <v>213</v>
      </c>
      <c r="B118" s="51">
        <v>7</v>
      </c>
      <c r="C118" s="45">
        <f>ROUND('Dynamic Volume'!B120*0.9*0.25,0)</f>
        <v>3</v>
      </c>
      <c r="D118" s="46">
        <f>Dynamic!$B$7*'Dynamic Annual Spanish'!C118*'Dynamic Annual Spanish'!B118</f>
        <v>0</v>
      </c>
      <c r="E118" s="45">
        <f>ROUND('Dynamic Volume'!B120*0.08*0.25,0)</f>
        <v>0</v>
      </c>
      <c r="F118" s="46">
        <f>Dynamic!$C$7*'Dynamic Annual Spanish'!E118*'Dynamic Annual Spanish'!B118</f>
        <v>0</v>
      </c>
      <c r="G118" s="45">
        <f>ROUND('Dynamic Volume'!B120*0.01*0.25,0)</f>
        <v>0</v>
      </c>
      <c r="H118" s="46">
        <f>Dynamic!$D$7*'Dynamic Annual Spanish'!G118*'Dynamic Annual Spanish'!B118</f>
        <v>0</v>
      </c>
      <c r="I118" s="45">
        <f>ROUND('Dynamic Volume'!B120*0.01*0.25,0)</f>
        <v>0</v>
      </c>
      <c r="J118" s="46">
        <f>Dynamic!$E$7*'Dynamic Annual Spanish'!I118*'Dynamic Annual Spanish'!B118</f>
        <v>0</v>
      </c>
      <c r="K118" s="127">
        <f t="shared" si="2"/>
        <v>0</v>
      </c>
      <c r="L118" s="49">
        <f t="shared" si="3"/>
        <v>3</v>
      </c>
      <c r="M118" s="51" t="s">
        <v>251</v>
      </c>
      <c r="N118" s="108" t="s">
        <v>274</v>
      </c>
      <c r="O118" s="49" t="s">
        <v>275</v>
      </c>
      <c r="P118" s="70">
        <f>SUM(K46:K48,K56,K58,K61,K68:K69,K73,K78:K79,K80:K81,K96:K101,K111:K112,K117,K119,K44)</f>
        <v>0</v>
      </c>
    </row>
    <row r="119" spans="1:16" x14ac:dyDescent="0.25">
      <c r="A119" s="52" t="s">
        <v>214</v>
      </c>
      <c r="B119" s="51">
        <v>6</v>
      </c>
      <c r="C119" s="45">
        <f>ROUND('Dynamic Volume'!B121*0.9*0.25,0)</f>
        <v>3</v>
      </c>
      <c r="D119" s="46">
        <f>Dynamic!$B$7*'Dynamic Annual Spanish'!C119*'Dynamic Annual Spanish'!B119</f>
        <v>0</v>
      </c>
      <c r="E119" s="45">
        <f>ROUND('Dynamic Volume'!B121*0.08*0.25,0)</f>
        <v>0</v>
      </c>
      <c r="F119" s="46">
        <f>Dynamic!$C$7*'Dynamic Annual Spanish'!E119*'Dynamic Annual Spanish'!B119</f>
        <v>0</v>
      </c>
      <c r="G119" s="45">
        <f>ROUND('Dynamic Volume'!B121*0.01*0.25,0)</f>
        <v>0</v>
      </c>
      <c r="H119" s="46">
        <f>Dynamic!$D$7*'Dynamic Annual Spanish'!G119*'Dynamic Annual Spanish'!B119</f>
        <v>0</v>
      </c>
      <c r="I119" s="45">
        <f>ROUND('Dynamic Volume'!B121*0.01*0.25,0)</f>
        <v>0</v>
      </c>
      <c r="J119" s="46">
        <f>Dynamic!$E$7*'Dynamic Annual Spanish'!I119*'Dynamic Annual Spanish'!B119</f>
        <v>0</v>
      </c>
      <c r="K119" s="127">
        <f t="shared" si="2"/>
        <v>0</v>
      </c>
      <c r="L119" s="49">
        <f t="shared" si="3"/>
        <v>3</v>
      </c>
      <c r="M119" s="51" t="s">
        <v>251</v>
      </c>
      <c r="N119" s="110" t="s">
        <v>268</v>
      </c>
      <c r="O119" s="49" t="s">
        <v>277</v>
      </c>
      <c r="P119" s="70">
        <f>SUM(K110,K109,K103,K64,K62,K31)</f>
        <v>0</v>
      </c>
    </row>
    <row r="120" spans="1:16" x14ac:dyDescent="0.25">
      <c r="A120" s="52" t="s">
        <v>215</v>
      </c>
      <c r="B120" s="51">
        <v>6</v>
      </c>
      <c r="C120" s="45">
        <f>ROUND('Dynamic Volume'!B122*0.9*0.25,0)</f>
        <v>3</v>
      </c>
      <c r="D120" s="46">
        <f>Dynamic!$B$7*'Dynamic Annual Spanish'!C120*'Dynamic Annual Spanish'!B120</f>
        <v>0</v>
      </c>
      <c r="E120" s="45">
        <f>ROUND('Dynamic Volume'!B122*0.08*0.25,0)</f>
        <v>0</v>
      </c>
      <c r="F120" s="46">
        <f>Dynamic!$C$7*'Dynamic Annual Spanish'!E120*'Dynamic Annual Spanish'!B120</f>
        <v>0</v>
      </c>
      <c r="G120" s="45">
        <f>ROUND('Dynamic Volume'!B122*0.01*0.25,0)</f>
        <v>0</v>
      </c>
      <c r="H120" s="46">
        <f>Dynamic!$D$7*'Dynamic Annual Spanish'!G120*'Dynamic Annual Spanish'!B120</f>
        <v>0</v>
      </c>
      <c r="I120" s="45">
        <f>ROUND('Dynamic Volume'!B122*0.01*0.25,0)</f>
        <v>0</v>
      </c>
      <c r="J120" s="46">
        <f>Dynamic!$E$7*'Dynamic Annual Spanish'!I120*'Dynamic Annual Spanish'!B120</f>
        <v>0</v>
      </c>
      <c r="K120" s="127">
        <f t="shared" si="2"/>
        <v>0</v>
      </c>
      <c r="L120" s="49">
        <f t="shared" si="3"/>
        <v>3</v>
      </c>
      <c r="M120" s="51" t="s">
        <v>251</v>
      </c>
      <c r="N120" s="108" t="s">
        <v>274</v>
      </c>
      <c r="O120" s="49" t="s">
        <v>276</v>
      </c>
      <c r="P120" s="70">
        <f>K49</f>
        <v>0</v>
      </c>
    </row>
    <row r="121" spans="1:16" x14ac:dyDescent="0.25">
      <c r="A121" s="52" t="s">
        <v>216</v>
      </c>
      <c r="B121" s="51">
        <v>6</v>
      </c>
      <c r="C121" s="45">
        <f>ROUND('Dynamic Volume'!B123*0.9*0.25,0)</f>
        <v>3</v>
      </c>
      <c r="D121" s="46">
        <f>Dynamic!$B$7*'Dynamic Annual Spanish'!C121*'Dynamic Annual Spanish'!B121</f>
        <v>0</v>
      </c>
      <c r="E121" s="45">
        <f>ROUND('Dynamic Volume'!B123*0.08*0.25,0)</f>
        <v>0</v>
      </c>
      <c r="F121" s="46">
        <f>Dynamic!$C$7*'Dynamic Annual Spanish'!E121*'Dynamic Annual Spanish'!B121</f>
        <v>0</v>
      </c>
      <c r="G121" s="45">
        <f>ROUND('Dynamic Volume'!B123*0.01*0.25,0)</f>
        <v>0</v>
      </c>
      <c r="H121" s="46">
        <f>Dynamic!$D$7*'Dynamic Annual Spanish'!G121*'Dynamic Annual Spanish'!B121</f>
        <v>0</v>
      </c>
      <c r="I121" s="45">
        <f>ROUND('Dynamic Volume'!B123*0.01*0.25,0)</f>
        <v>0</v>
      </c>
      <c r="J121" s="46">
        <f>Dynamic!$E$7*'Dynamic Annual Spanish'!I121*'Dynamic Annual Spanish'!B121</f>
        <v>0</v>
      </c>
      <c r="K121" s="127">
        <f t="shared" si="2"/>
        <v>0</v>
      </c>
      <c r="L121" s="49">
        <f t="shared" si="3"/>
        <v>3</v>
      </c>
      <c r="M121" s="51" t="s">
        <v>251</v>
      </c>
      <c r="N121" s="108" t="s">
        <v>274</v>
      </c>
      <c r="O121" s="49" t="s">
        <v>280</v>
      </c>
      <c r="P121" s="70">
        <f>SUM(K60,K39)</f>
        <v>0</v>
      </c>
    </row>
    <row r="122" spans="1:16" x14ac:dyDescent="0.25">
      <c r="A122" s="52" t="s">
        <v>217</v>
      </c>
      <c r="B122" s="51">
        <v>7</v>
      </c>
      <c r="C122" s="45">
        <f>ROUND('Dynamic Volume'!B124*0.9*0.25,0)</f>
        <v>3</v>
      </c>
      <c r="D122" s="46">
        <f>Dynamic!$B$7*'Dynamic Annual Spanish'!C122*'Dynamic Annual Spanish'!B122</f>
        <v>0</v>
      </c>
      <c r="E122" s="45">
        <f>ROUND('Dynamic Volume'!B124*0.08*0.25,0)</f>
        <v>0</v>
      </c>
      <c r="F122" s="46">
        <f>Dynamic!$C$7*'Dynamic Annual Spanish'!E122*'Dynamic Annual Spanish'!B122</f>
        <v>0</v>
      </c>
      <c r="G122" s="45">
        <f>ROUND('Dynamic Volume'!B124*0.01*0.25,0)</f>
        <v>0</v>
      </c>
      <c r="H122" s="46">
        <f>Dynamic!$D$7*'Dynamic Annual Spanish'!G122*'Dynamic Annual Spanish'!B122</f>
        <v>0</v>
      </c>
      <c r="I122" s="45">
        <f>ROUND('Dynamic Volume'!B124*0.01*0.25,0)</f>
        <v>0</v>
      </c>
      <c r="J122" s="46">
        <f>Dynamic!$E$7*'Dynamic Annual Spanish'!I122*'Dynamic Annual Spanish'!B122</f>
        <v>0</v>
      </c>
      <c r="K122" s="127">
        <f t="shared" si="2"/>
        <v>0</v>
      </c>
      <c r="L122" s="49">
        <f t="shared" si="3"/>
        <v>3</v>
      </c>
      <c r="M122" s="51" t="s">
        <v>251</v>
      </c>
      <c r="N122" s="108" t="s">
        <v>274</v>
      </c>
      <c r="O122" s="49" t="s">
        <v>281</v>
      </c>
      <c r="P122" s="70">
        <f>K116</f>
        <v>0</v>
      </c>
    </row>
    <row r="123" spans="1:16" x14ac:dyDescent="0.25">
      <c r="A123" s="52" t="s">
        <v>218</v>
      </c>
      <c r="B123" s="51">
        <v>4</v>
      </c>
      <c r="C123" s="45">
        <f>ROUND('Dynamic Volume'!B125*0.9*0.25,0)</f>
        <v>3</v>
      </c>
      <c r="D123" s="46">
        <f>Dynamic!$B$7*'Dynamic Annual Spanish'!C123*'Dynamic Annual Spanish'!B123</f>
        <v>0</v>
      </c>
      <c r="E123" s="45">
        <f>ROUND('Dynamic Volume'!B125*0.08*0.25,0)</f>
        <v>0</v>
      </c>
      <c r="F123" s="46">
        <f>Dynamic!$C$7*'Dynamic Annual Spanish'!E123*'Dynamic Annual Spanish'!B123</f>
        <v>0</v>
      </c>
      <c r="G123" s="45">
        <f>ROUND('Dynamic Volume'!B125*0.01*0.25,0)</f>
        <v>0</v>
      </c>
      <c r="H123" s="46">
        <f>Dynamic!$D$7*'Dynamic Annual Spanish'!G123*'Dynamic Annual Spanish'!B123</f>
        <v>0</v>
      </c>
      <c r="I123" s="45">
        <f>ROUND('Dynamic Volume'!B125*0.01*0.25,0)</f>
        <v>0</v>
      </c>
      <c r="J123" s="46">
        <f>Dynamic!$E$7*'Dynamic Annual Spanish'!I123*'Dynamic Annual Spanish'!B123</f>
        <v>0</v>
      </c>
      <c r="K123" s="127">
        <f t="shared" si="2"/>
        <v>0</v>
      </c>
      <c r="L123" s="49">
        <f t="shared" si="3"/>
        <v>3</v>
      </c>
      <c r="M123" s="51" t="s">
        <v>251</v>
      </c>
      <c r="N123" s="108" t="s">
        <v>274</v>
      </c>
      <c r="O123" s="49" t="s">
        <v>282</v>
      </c>
      <c r="P123" s="70">
        <f>SUM(K120:K123,K118,K113:K115,K104:K108,K82:K95,K74:K77,K70:K72,K65:K67,K59,K57,K50:K55,K45,K40:K43,K32:K38,K63,K102)</f>
        <v>0</v>
      </c>
    </row>
    <row r="124" spans="1:16" ht="15.75" thickBot="1" x14ac:dyDescent="0.3">
      <c r="A124" s="32" t="s">
        <v>138</v>
      </c>
      <c r="B124" s="60">
        <v>3</v>
      </c>
      <c r="C124" s="47">
        <f>ROUND('Dynamic Volume'!B126*0.9*0.25,0)</f>
        <v>3</v>
      </c>
      <c r="D124" s="48">
        <f>Dynamic!$B$7*'Dynamic Annual Spanish'!C124*'Dynamic Annual Spanish'!B124</f>
        <v>0</v>
      </c>
      <c r="E124" s="47">
        <f>ROUND('Dynamic Volume'!B126*0.08*0.25,0)</f>
        <v>0</v>
      </c>
      <c r="F124" s="48">
        <f>Dynamic!$C$7*'Dynamic Annual Spanish'!E124*'Dynamic Annual Spanish'!B124</f>
        <v>0</v>
      </c>
      <c r="G124" s="47">
        <f>ROUND('Dynamic Volume'!B126*0.01*0.25,0)</f>
        <v>0</v>
      </c>
      <c r="H124" s="48">
        <f>Dynamic!$D$7*'Dynamic Annual Spanish'!G124*'Dynamic Annual Spanish'!B124</f>
        <v>0</v>
      </c>
      <c r="I124" s="47">
        <f>ROUND('Dynamic Volume'!B126*0.01*0.25,0)</f>
        <v>0</v>
      </c>
      <c r="J124" s="48">
        <f>Dynamic!$E$7*'Dynamic Annual Spanish'!I124*'Dynamic Annual Spanish'!B124</f>
        <v>0</v>
      </c>
      <c r="K124" s="128">
        <f t="shared" si="2"/>
        <v>0</v>
      </c>
      <c r="L124" s="49">
        <f t="shared" si="3"/>
        <v>3</v>
      </c>
      <c r="M124" s="5" t="s">
        <v>259</v>
      </c>
      <c r="N124" s="113" t="s">
        <v>259</v>
      </c>
      <c r="O124" s="50" t="s">
        <v>283</v>
      </c>
      <c r="P124" s="70">
        <f>K124</f>
        <v>0</v>
      </c>
    </row>
    <row r="125" spans="1:16" x14ac:dyDescent="0.25">
      <c r="A125" s="10" t="s">
        <v>139</v>
      </c>
      <c r="C125" s="5">
        <f>SUM(C3:C124)</f>
        <v>4650</v>
      </c>
      <c r="E125" s="5">
        <f>SUM(E3:E124)</f>
        <v>384</v>
      </c>
      <c r="G125" s="5">
        <f>SUM(G3:G124)</f>
        <v>48</v>
      </c>
      <c r="I125" s="5">
        <f>SUM(I3:I124)</f>
        <v>48</v>
      </c>
      <c r="L125" s="49">
        <f t="shared" si="3"/>
        <v>4698</v>
      </c>
    </row>
    <row r="126" spans="1:16" x14ac:dyDescent="0.25">
      <c r="A126" s="10" t="s">
        <v>140</v>
      </c>
      <c r="D126" s="20">
        <f>SUM(D3:D124)</f>
        <v>0</v>
      </c>
      <c r="E126" s="49"/>
      <c r="F126" s="20">
        <f>SUM(F3:F124)</f>
        <v>0</v>
      </c>
      <c r="G126" s="49"/>
      <c r="H126" s="20">
        <f>SUM(H3:H124)</f>
        <v>0</v>
      </c>
      <c r="I126" s="49"/>
      <c r="J126" s="20">
        <f>SUM(J3:J124)</f>
        <v>0</v>
      </c>
      <c r="L126" s="49">
        <f t="shared" si="3"/>
        <v>0</v>
      </c>
    </row>
    <row r="127" spans="1:16" x14ac:dyDescent="0.25">
      <c r="A127" s="10" t="s">
        <v>141</v>
      </c>
      <c r="B127" s="17">
        <f>SUM(D126,F126,J126,H126)</f>
        <v>0</v>
      </c>
      <c r="L127" s="49">
        <f t="shared" si="3"/>
        <v>0</v>
      </c>
    </row>
  </sheetData>
  <sheetProtection algorithmName="SHA-512" hashValue="QfwYn5cnEftJV+hyCs/VS2/+VxerAqdc1Bfzw42Y737FFraPyPIPxXdQoqiXTOFTMwbccCgKIeup48HI0eQWVg==" saltValue="JxlLYlrOTu7A+7TYwlXEcQ==" spinCount="100000" sheet="1" objects="1" scenarios="1" selectLockedCells="1" selectUnlockedCells="1"/>
  <pageMargins left="0.7" right="0.7" top="0.75" bottom="0.75" header="0.3" footer="0.3"/>
  <pageSetup paperSize="5" scale="59" fitToHeight="0" orientation="landscape" r:id="rId1"/>
  <headerFooter>
    <oddHeader>&amp;LBidder's Name ___________________________&amp;CATTACHMENT B - Bid form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D50"/>
  <sheetViews>
    <sheetView view="pageLayout" topLeftCell="A28" zoomScale="90" zoomScaleNormal="100" zoomScalePageLayoutView="90" workbookViewId="0">
      <selection activeCell="C45" sqref="C45"/>
    </sheetView>
  </sheetViews>
  <sheetFormatPr defaultRowHeight="15" x14ac:dyDescent="0.25"/>
  <cols>
    <col min="1" max="1" width="56.85546875" customWidth="1"/>
    <col min="2" max="2" width="25.140625" style="5" customWidth="1"/>
    <col min="3" max="3" width="12.28515625" customWidth="1"/>
    <col min="4" max="4" width="15.140625" customWidth="1"/>
  </cols>
  <sheetData>
    <row r="3" spans="1:4" ht="15.75" thickBot="1" x14ac:dyDescent="0.3">
      <c r="A3" s="14" t="s">
        <v>0</v>
      </c>
      <c r="B3" s="15" t="s">
        <v>142</v>
      </c>
      <c r="C3" s="15"/>
      <c r="D3" s="15"/>
    </row>
    <row r="4" spans="1:4" x14ac:dyDescent="0.25">
      <c r="A4" s="13" t="s">
        <v>40</v>
      </c>
      <c r="B4" s="115">
        <f>'Dynamic Volume'!B127</f>
        <v>20523</v>
      </c>
      <c r="C4" s="11"/>
      <c r="D4" s="4"/>
    </row>
    <row r="5" spans="1:4" x14ac:dyDescent="0.25">
      <c r="A5" s="7" t="s">
        <v>41</v>
      </c>
      <c r="B5" s="5">
        <v>726</v>
      </c>
      <c r="C5" s="49"/>
      <c r="D5" s="49"/>
    </row>
    <row r="6" spans="1:4" x14ac:dyDescent="0.25">
      <c r="A6" s="49" t="s">
        <v>42</v>
      </c>
      <c r="B6" s="5">
        <v>12</v>
      </c>
      <c r="C6" s="49"/>
      <c r="D6" s="49"/>
    </row>
    <row r="7" spans="1:4" x14ac:dyDescent="0.25">
      <c r="A7" s="49" t="s">
        <v>43</v>
      </c>
      <c r="B7" s="5">
        <v>12</v>
      </c>
      <c r="C7" s="49"/>
      <c r="D7" s="49"/>
    </row>
    <row r="8" spans="1:4" x14ac:dyDescent="0.25">
      <c r="A8" s="49" t="s">
        <v>44</v>
      </c>
      <c r="B8" s="5">
        <v>12</v>
      </c>
      <c r="C8" s="49"/>
      <c r="D8" s="49"/>
    </row>
    <row r="9" spans="1:4" x14ac:dyDescent="0.25">
      <c r="A9" s="49" t="s">
        <v>45</v>
      </c>
      <c r="B9" s="5">
        <v>12</v>
      </c>
      <c r="C9" s="49"/>
      <c r="D9" s="49"/>
    </row>
    <row r="10" spans="1:4" x14ac:dyDescent="0.25">
      <c r="A10" s="49" t="s">
        <v>46</v>
      </c>
      <c r="B10" s="5">
        <v>12</v>
      </c>
      <c r="C10" s="49"/>
      <c r="D10" s="49"/>
    </row>
    <row r="11" spans="1:4" x14ac:dyDescent="0.25">
      <c r="A11" s="49" t="s">
        <v>47</v>
      </c>
      <c r="B11" s="5">
        <v>12</v>
      </c>
      <c r="C11" s="49"/>
      <c r="D11" s="49"/>
    </row>
    <row r="12" spans="1:4" ht="30" x14ac:dyDescent="0.25">
      <c r="A12" s="8" t="s">
        <v>48</v>
      </c>
      <c r="B12" s="5">
        <v>12</v>
      </c>
      <c r="C12" s="49"/>
      <c r="D12" s="49"/>
    </row>
    <row r="13" spans="1:4" x14ac:dyDescent="0.25">
      <c r="A13" s="49" t="s">
        <v>49</v>
      </c>
      <c r="B13" s="5">
        <v>40</v>
      </c>
      <c r="C13" s="49"/>
      <c r="D13" s="49"/>
    </row>
    <row r="14" spans="1:4" x14ac:dyDescent="0.25">
      <c r="A14" s="49" t="s">
        <v>50</v>
      </c>
      <c r="B14" s="5">
        <v>28</v>
      </c>
      <c r="C14" s="49"/>
      <c r="D14" s="49"/>
    </row>
    <row r="15" spans="1:4" x14ac:dyDescent="0.25">
      <c r="A15" s="49" t="s">
        <v>51</v>
      </c>
      <c r="B15" s="5">
        <v>12</v>
      </c>
      <c r="C15" s="49"/>
      <c r="D15" s="49"/>
    </row>
    <row r="16" spans="1:4" x14ac:dyDescent="0.25">
      <c r="A16" s="49" t="s">
        <v>52</v>
      </c>
      <c r="B16" s="5">
        <v>22</v>
      </c>
    </row>
    <row r="17" spans="1:2" x14ac:dyDescent="0.25">
      <c r="A17" s="49" t="s">
        <v>53</v>
      </c>
      <c r="B17" s="5">
        <v>12</v>
      </c>
    </row>
    <row r="18" spans="1:2" x14ac:dyDescent="0.25">
      <c r="A18" s="7" t="s">
        <v>54</v>
      </c>
      <c r="B18" s="5">
        <v>1219</v>
      </c>
    </row>
    <row r="19" spans="1:2" x14ac:dyDescent="0.25">
      <c r="A19" s="7" t="s">
        <v>55</v>
      </c>
      <c r="B19" s="5">
        <v>12</v>
      </c>
    </row>
    <row r="20" spans="1:2" x14ac:dyDescent="0.25">
      <c r="A20" s="7" t="s">
        <v>56</v>
      </c>
      <c r="B20" s="5">
        <v>639</v>
      </c>
    </row>
    <row r="21" spans="1:2" x14ac:dyDescent="0.25">
      <c r="A21" s="7" t="s">
        <v>57</v>
      </c>
      <c r="B21" s="5">
        <v>638</v>
      </c>
    </row>
    <row r="22" spans="1:2" x14ac:dyDescent="0.25">
      <c r="A22" s="7" t="s">
        <v>58</v>
      </c>
      <c r="B22" s="5">
        <v>589</v>
      </c>
    </row>
    <row r="23" spans="1:2" ht="30" x14ac:dyDescent="0.25">
      <c r="A23" s="7" t="s">
        <v>59</v>
      </c>
      <c r="B23" s="5">
        <v>12</v>
      </c>
    </row>
    <row r="24" spans="1:2" x14ac:dyDescent="0.25">
      <c r="A24" s="49" t="s">
        <v>60</v>
      </c>
      <c r="B24" s="5">
        <v>300</v>
      </c>
    </row>
    <row r="25" spans="1:2" x14ac:dyDescent="0.25">
      <c r="A25" s="49" t="s">
        <v>61</v>
      </c>
      <c r="B25" s="5">
        <v>12</v>
      </c>
    </row>
    <row r="26" spans="1:2" x14ac:dyDescent="0.25">
      <c r="A26" s="49" t="s">
        <v>62</v>
      </c>
      <c r="B26" s="5">
        <v>42</v>
      </c>
    </row>
    <row r="27" spans="1:2" x14ac:dyDescent="0.25">
      <c r="A27" s="49" t="s">
        <v>63</v>
      </c>
      <c r="B27" s="5">
        <v>12</v>
      </c>
    </row>
    <row r="28" spans="1:2" x14ac:dyDescent="0.25">
      <c r="A28" s="49" t="s">
        <v>64</v>
      </c>
      <c r="B28" s="5">
        <v>12</v>
      </c>
    </row>
    <row r="29" spans="1:2" x14ac:dyDescent="0.25">
      <c r="A29" s="49" t="s">
        <v>65</v>
      </c>
      <c r="B29" s="5">
        <v>705</v>
      </c>
    </row>
    <row r="30" spans="1:2" x14ac:dyDescent="0.25">
      <c r="A30" s="7" t="s">
        <v>66</v>
      </c>
      <c r="B30" s="5">
        <v>12</v>
      </c>
    </row>
    <row r="31" spans="1:2" x14ac:dyDescent="0.25">
      <c r="A31" s="7" t="s">
        <v>67</v>
      </c>
      <c r="B31" s="5">
        <v>12</v>
      </c>
    </row>
    <row r="32" spans="1:2" x14ac:dyDescent="0.25">
      <c r="A32" s="9" t="s">
        <v>68</v>
      </c>
      <c r="B32" s="5">
        <v>12</v>
      </c>
    </row>
    <row r="33" spans="1:2" x14ac:dyDescent="0.25">
      <c r="A33" s="7" t="s">
        <v>224</v>
      </c>
      <c r="B33" s="5">
        <v>12</v>
      </c>
    </row>
    <row r="34" spans="1:2" x14ac:dyDescent="0.25">
      <c r="A34" s="7" t="s">
        <v>69</v>
      </c>
      <c r="B34" s="5">
        <v>1504</v>
      </c>
    </row>
    <row r="35" spans="1:2" x14ac:dyDescent="0.25">
      <c r="A35" s="7" t="s">
        <v>70</v>
      </c>
      <c r="B35" s="5">
        <v>740</v>
      </c>
    </row>
    <row r="36" spans="1:2" x14ac:dyDescent="0.25">
      <c r="A36" s="7" t="s">
        <v>71</v>
      </c>
      <c r="B36" s="5">
        <v>350</v>
      </c>
    </row>
    <row r="37" spans="1:2" x14ac:dyDescent="0.25">
      <c r="A37" s="7" t="s">
        <v>72</v>
      </c>
      <c r="B37" s="5">
        <v>12</v>
      </c>
    </row>
    <row r="38" spans="1:2" ht="30" x14ac:dyDescent="0.25">
      <c r="A38" s="7" t="s">
        <v>73</v>
      </c>
      <c r="B38" s="5">
        <v>12</v>
      </c>
    </row>
    <row r="39" spans="1:2" ht="30" x14ac:dyDescent="0.25">
      <c r="A39" s="10" t="s">
        <v>74</v>
      </c>
      <c r="B39" s="5">
        <v>12</v>
      </c>
    </row>
    <row r="40" spans="1:2" x14ac:dyDescent="0.25">
      <c r="A40" s="7" t="s">
        <v>75</v>
      </c>
      <c r="B40" s="5">
        <v>12</v>
      </c>
    </row>
    <row r="41" spans="1:2" x14ac:dyDescent="0.25">
      <c r="A41" s="7" t="s">
        <v>76</v>
      </c>
      <c r="B41" s="5">
        <v>12</v>
      </c>
    </row>
    <row r="42" spans="1:2" x14ac:dyDescent="0.25">
      <c r="A42" s="7" t="s">
        <v>77</v>
      </c>
      <c r="B42" s="5">
        <v>12</v>
      </c>
    </row>
    <row r="43" spans="1:2" x14ac:dyDescent="0.25">
      <c r="A43" s="7" t="s">
        <v>78</v>
      </c>
      <c r="B43" s="5">
        <v>12</v>
      </c>
    </row>
    <row r="44" spans="1:2" ht="30" x14ac:dyDescent="0.25">
      <c r="A44" s="7" t="s">
        <v>79</v>
      </c>
      <c r="B44" s="5">
        <v>12</v>
      </c>
    </row>
    <row r="45" spans="1:2" x14ac:dyDescent="0.25">
      <c r="A45" s="7" t="s">
        <v>80</v>
      </c>
      <c r="B45" s="5">
        <v>12</v>
      </c>
    </row>
    <row r="46" spans="1:2" x14ac:dyDescent="0.25">
      <c r="A46" s="7" t="s">
        <v>81</v>
      </c>
      <c r="B46" s="5">
        <v>12</v>
      </c>
    </row>
    <row r="47" spans="1:2" x14ac:dyDescent="0.25">
      <c r="A47" s="7" t="s">
        <v>82</v>
      </c>
      <c r="B47" s="5">
        <v>54</v>
      </c>
    </row>
    <row r="48" spans="1:2" x14ac:dyDescent="0.25">
      <c r="A48" s="7" t="s">
        <v>83</v>
      </c>
      <c r="B48" s="5">
        <v>44</v>
      </c>
    </row>
    <row r="50" spans="1:2" x14ac:dyDescent="0.25">
      <c r="A50" s="10" t="s">
        <v>143</v>
      </c>
      <c r="B50" s="5">
        <f>SUM(B5:B48)</f>
        <v>7976</v>
      </c>
    </row>
  </sheetData>
  <sheetProtection algorithmName="SHA-512" hashValue="XC/hPSbAiFGJlqJFNl8QrKfpesZgGiSiB8M7kMPwG1Eg2wk1wOxOlIvU+ZAObHu2KxbYjMVeHGKU+q5/3OEnAw==" saltValue="k0gJmQWAjMFUiiIsBxOEgg==" spinCount="100000" sheet="1" objects="1" scenarios="1" selectLockedCells="1" selectUnlockedCells="1"/>
  <pageMargins left="0.7" right="0.7" top="0.75" bottom="0.75" header="0.3" footer="0.3"/>
  <pageSetup scale="82" orientation="portrait" r:id="rId1"/>
  <headerFooter>
    <oddHeader>&amp;CATTACHMENT B - Bid Form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D127"/>
  <sheetViews>
    <sheetView view="pageLayout" zoomScale="90" zoomScaleNormal="100" zoomScalePageLayoutView="90" workbookViewId="0">
      <selection activeCell="C12" sqref="C12"/>
    </sheetView>
  </sheetViews>
  <sheetFormatPr defaultRowHeight="15" x14ac:dyDescent="0.25"/>
  <cols>
    <col min="1" max="1" width="74.7109375" customWidth="1"/>
    <col min="2" max="2" width="27.7109375" style="5" customWidth="1"/>
    <col min="3" max="3" width="12.28515625" customWidth="1"/>
    <col min="4" max="4" width="15.140625" customWidth="1"/>
  </cols>
  <sheetData>
    <row r="3" spans="1:4" ht="15.75" thickBot="1" x14ac:dyDescent="0.3">
      <c r="A3" s="23" t="s">
        <v>86</v>
      </c>
      <c r="B3" s="15" t="s">
        <v>142</v>
      </c>
      <c r="C3" s="15"/>
      <c r="D3" s="15"/>
    </row>
    <row r="4" spans="1:4" x14ac:dyDescent="0.25">
      <c r="A4" s="7"/>
      <c r="B4" s="21"/>
      <c r="C4" s="11"/>
      <c r="D4" s="4"/>
    </row>
    <row r="5" spans="1:4" x14ac:dyDescent="0.25">
      <c r="A5" s="7" t="s">
        <v>91</v>
      </c>
      <c r="B5" s="5">
        <v>12</v>
      </c>
      <c r="C5" s="49"/>
      <c r="D5" s="49"/>
    </row>
    <row r="6" spans="1:4" x14ac:dyDescent="0.25">
      <c r="A6" s="7" t="s">
        <v>92</v>
      </c>
      <c r="B6" s="5">
        <v>12</v>
      </c>
      <c r="C6" s="49"/>
      <c r="D6" s="49"/>
    </row>
    <row r="7" spans="1:4" x14ac:dyDescent="0.25">
      <c r="A7" s="7" t="s">
        <v>93</v>
      </c>
      <c r="B7" s="5">
        <v>12</v>
      </c>
      <c r="C7" s="49"/>
      <c r="D7" s="49"/>
    </row>
    <row r="8" spans="1:4" x14ac:dyDescent="0.25">
      <c r="A8" s="7" t="s">
        <v>94</v>
      </c>
      <c r="B8" s="5">
        <v>12</v>
      </c>
      <c r="C8" s="49"/>
      <c r="D8" s="49"/>
    </row>
    <row r="9" spans="1:4" x14ac:dyDescent="0.25">
      <c r="A9" s="7" t="s">
        <v>95</v>
      </c>
      <c r="B9" s="5">
        <v>12</v>
      </c>
      <c r="C9" s="49"/>
      <c r="D9" s="49"/>
    </row>
    <row r="10" spans="1:4" x14ac:dyDescent="0.25">
      <c r="A10" s="7" t="s">
        <v>96</v>
      </c>
      <c r="B10" s="5">
        <v>12</v>
      </c>
      <c r="C10" s="49"/>
      <c r="D10" s="49"/>
    </row>
    <row r="11" spans="1:4" x14ac:dyDescent="0.25">
      <c r="A11" s="7" t="s">
        <v>97</v>
      </c>
      <c r="B11" s="5">
        <v>12</v>
      </c>
      <c r="C11" s="49"/>
      <c r="D11" s="49"/>
    </row>
    <row r="12" spans="1:4" x14ac:dyDescent="0.25">
      <c r="A12" s="7" t="s">
        <v>98</v>
      </c>
      <c r="B12" s="5">
        <v>12</v>
      </c>
      <c r="C12" s="49"/>
      <c r="D12" s="49"/>
    </row>
    <row r="13" spans="1:4" x14ac:dyDescent="0.25">
      <c r="A13" s="7" t="s">
        <v>99</v>
      </c>
      <c r="B13" s="5">
        <v>12</v>
      </c>
      <c r="C13" s="49"/>
      <c r="D13" s="49"/>
    </row>
    <row r="14" spans="1:4" x14ac:dyDescent="0.25">
      <c r="A14" s="7" t="s">
        <v>100</v>
      </c>
      <c r="B14" s="5">
        <v>12</v>
      </c>
      <c r="C14" s="49"/>
      <c r="D14" s="49"/>
    </row>
    <row r="15" spans="1:4" x14ac:dyDescent="0.25">
      <c r="A15" s="7" t="s">
        <v>101</v>
      </c>
      <c r="B15" s="5">
        <v>12</v>
      </c>
      <c r="C15" s="49"/>
      <c r="D15" s="49"/>
    </row>
    <row r="16" spans="1:4" x14ac:dyDescent="0.25">
      <c r="A16" s="7" t="s">
        <v>102</v>
      </c>
      <c r="B16" s="5">
        <v>12</v>
      </c>
      <c r="C16" s="49"/>
      <c r="D16" s="49"/>
    </row>
    <row r="17" spans="1:2" x14ac:dyDescent="0.25">
      <c r="A17" s="7" t="s">
        <v>103</v>
      </c>
      <c r="B17" s="5">
        <v>12</v>
      </c>
    </row>
    <row r="18" spans="1:2" x14ac:dyDescent="0.25">
      <c r="A18" s="7" t="s">
        <v>104</v>
      </c>
      <c r="B18" s="5">
        <v>12</v>
      </c>
    </row>
    <row r="19" spans="1:2" x14ac:dyDescent="0.25">
      <c r="A19" s="7" t="s">
        <v>105</v>
      </c>
      <c r="B19" s="5">
        <v>12</v>
      </c>
    </row>
    <row r="20" spans="1:2" x14ac:dyDescent="0.25">
      <c r="A20" s="7" t="s">
        <v>106</v>
      </c>
      <c r="B20" s="5">
        <v>12</v>
      </c>
    </row>
    <row r="21" spans="1:2" x14ac:dyDescent="0.25">
      <c r="A21" s="7" t="s">
        <v>107</v>
      </c>
      <c r="B21" s="5">
        <v>12</v>
      </c>
    </row>
    <row r="22" spans="1:2" x14ac:dyDescent="0.25">
      <c r="A22" s="7" t="s">
        <v>108</v>
      </c>
      <c r="B22" s="5">
        <v>12</v>
      </c>
    </row>
    <row r="23" spans="1:2" x14ac:dyDescent="0.25">
      <c r="A23" s="7" t="s">
        <v>109</v>
      </c>
      <c r="B23" s="5">
        <v>12</v>
      </c>
    </row>
    <row r="24" spans="1:2" x14ac:dyDescent="0.25">
      <c r="A24" s="7" t="s">
        <v>110</v>
      </c>
      <c r="B24" s="5">
        <v>12</v>
      </c>
    </row>
    <row r="25" spans="1:2" x14ac:dyDescent="0.25">
      <c r="A25" s="7" t="s">
        <v>111</v>
      </c>
      <c r="B25" s="5">
        <v>12</v>
      </c>
    </row>
    <row r="26" spans="1:2" x14ac:dyDescent="0.25">
      <c r="A26" s="7" t="s">
        <v>112</v>
      </c>
      <c r="B26" s="5">
        <v>12</v>
      </c>
    </row>
    <row r="27" spans="1:2" x14ac:dyDescent="0.25">
      <c r="A27" s="7" t="s">
        <v>75</v>
      </c>
      <c r="B27" s="5">
        <v>12</v>
      </c>
    </row>
    <row r="28" spans="1:2" x14ac:dyDescent="0.25">
      <c r="A28" s="7" t="s">
        <v>113</v>
      </c>
      <c r="B28" s="5">
        <v>12</v>
      </c>
    </row>
    <row r="29" spans="1:2" x14ac:dyDescent="0.25">
      <c r="A29" s="7" t="s">
        <v>114</v>
      </c>
      <c r="B29" s="5">
        <v>12</v>
      </c>
    </row>
    <row r="30" spans="1:2" x14ac:dyDescent="0.25">
      <c r="A30" s="7" t="s">
        <v>115</v>
      </c>
      <c r="B30" s="5">
        <v>12</v>
      </c>
    </row>
    <row r="31" spans="1:2" x14ac:dyDescent="0.25">
      <c r="A31" s="7" t="s">
        <v>116</v>
      </c>
      <c r="B31" s="5">
        <v>12</v>
      </c>
    </row>
    <row r="32" spans="1:2" x14ac:dyDescent="0.25">
      <c r="A32" s="7" t="s">
        <v>117</v>
      </c>
      <c r="B32" s="5">
        <v>12</v>
      </c>
    </row>
    <row r="33" spans="1:2" s="49" customFormat="1" ht="30" x14ac:dyDescent="0.25">
      <c r="A33" s="10" t="s">
        <v>225</v>
      </c>
      <c r="B33" s="5">
        <v>12</v>
      </c>
    </row>
    <row r="34" spans="1:2" ht="30" x14ac:dyDescent="0.25">
      <c r="A34" s="24" t="s">
        <v>120</v>
      </c>
      <c r="B34" s="5">
        <v>110</v>
      </c>
    </row>
    <row r="35" spans="1:2" x14ac:dyDescent="0.25">
      <c r="A35" s="24" t="s">
        <v>121</v>
      </c>
      <c r="B35" s="5">
        <v>12</v>
      </c>
    </row>
    <row r="36" spans="1:2" x14ac:dyDescent="0.25">
      <c r="A36" s="24" t="s">
        <v>122</v>
      </c>
      <c r="B36" s="5">
        <v>12</v>
      </c>
    </row>
    <row r="37" spans="1:2" x14ac:dyDescent="0.25">
      <c r="A37" s="24" t="s">
        <v>123</v>
      </c>
      <c r="B37" s="5">
        <v>144</v>
      </c>
    </row>
    <row r="38" spans="1:2" x14ac:dyDescent="0.25">
      <c r="A38" s="24" t="s">
        <v>124</v>
      </c>
      <c r="B38" s="5">
        <v>542</v>
      </c>
    </row>
    <row r="39" spans="1:2" x14ac:dyDescent="0.25">
      <c r="A39" s="24" t="s">
        <v>125</v>
      </c>
      <c r="B39" s="5">
        <v>1138</v>
      </c>
    </row>
    <row r="40" spans="1:2" x14ac:dyDescent="0.25">
      <c r="A40" s="25" t="s">
        <v>150</v>
      </c>
      <c r="B40" s="5">
        <v>12</v>
      </c>
    </row>
    <row r="41" spans="1:2" x14ac:dyDescent="0.25">
      <c r="A41" s="24" t="s">
        <v>119</v>
      </c>
      <c r="B41" s="5">
        <v>691</v>
      </c>
    </row>
    <row r="42" spans="1:2" x14ac:dyDescent="0.25">
      <c r="A42" s="24" t="s">
        <v>126</v>
      </c>
      <c r="B42" s="5">
        <v>286</v>
      </c>
    </row>
    <row r="43" spans="1:2" x14ac:dyDescent="0.25">
      <c r="A43" s="24" t="s">
        <v>127</v>
      </c>
      <c r="B43" s="5">
        <v>5897</v>
      </c>
    </row>
    <row r="44" spans="1:2" x14ac:dyDescent="0.25">
      <c r="A44" s="24" t="s">
        <v>128</v>
      </c>
      <c r="B44" s="5">
        <v>34</v>
      </c>
    </row>
    <row r="45" spans="1:2" x14ac:dyDescent="0.25">
      <c r="A45" s="24" t="s">
        <v>129</v>
      </c>
      <c r="B45" s="5">
        <v>5314</v>
      </c>
    </row>
    <row r="46" spans="1:2" x14ac:dyDescent="0.25">
      <c r="A46" s="25" t="s">
        <v>151</v>
      </c>
      <c r="B46" s="5">
        <v>12</v>
      </c>
    </row>
    <row r="47" spans="1:2" x14ac:dyDescent="0.25">
      <c r="A47" s="24" t="s">
        <v>130</v>
      </c>
      <c r="B47" s="5">
        <v>2210</v>
      </c>
    </row>
    <row r="48" spans="1:2" x14ac:dyDescent="0.25">
      <c r="A48" s="25" t="s">
        <v>152</v>
      </c>
      <c r="B48" s="5">
        <v>24</v>
      </c>
    </row>
    <row r="49" spans="1:2" x14ac:dyDescent="0.25">
      <c r="A49" s="25" t="s">
        <v>153</v>
      </c>
      <c r="B49" s="5">
        <v>12</v>
      </c>
    </row>
    <row r="50" spans="1:2" x14ac:dyDescent="0.25">
      <c r="A50" s="25" t="s">
        <v>154</v>
      </c>
      <c r="B50" s="5">
        <v>12</v>
      </c>
    </row>
    <row r="51" spans="1:2" x14ac:dyDescent="0.25">
      <c r="A51" s="24" t="s">
        <v>155</v>
      </c>
      <c r="B51" s="5">
        <v>12</v>
      </c>
    </row>
    <row r="52" spans="1:2" s="49" customFormat="1" x14ac:dyDescent="0.25">
      <c r="A52" s="10" t="s">
        <v>226</v>
      </c>
      <c r="B52" s="5">
        <v>12</v>
      </c>
    </row>
    <row r="53" spans="1:2" x14ac:dyDescent="0.25">
      <c r="A53" s="7" t="s">
        <v>131</v>
      </c>
      <c r="B53" s="5">
        <v>874</v>
      </c>
    </row>
    <row r="54" spans="1:2" x14ac:dyDescent="0.25">
      <c r="A54" s="7" t="s">
        <v>132</v>
      </c>
      <c r="B54" s="5">
        <v>12</v>
      </c>
    </row>
    <row r="55" spans="1:2" x14ac:dyDescent="0.25">
      <c r="A55" s="7" t="s">
        <v>133</v>
      </c>
      <c r="B55" s="5">
        <v>12</v>
      </c>
    </row>
    <row r="56" spans="1:2" x14ac:dyDescent="0.25">
      <c r="A56" s="7" t="s">
        <v>134</v>
      </c>
      <c r="B56" s="5">
        <v>12</v>
      </c>
    </row>
    <row r="57" spans="1:2" x14ac:dyDescent="0.25">
      <c r="A57" s="7" t="s">
        <v>135</v>
      </c>
      <c r="B57" s="5">
        <v>12</v>
      </c>
    </row>
    <row r="58" spans="1:2" x14ac:dyDescent="0.25">
      <c r="A58" s="7" t="s">
        <v>118</v>
      </c>
      <c r="B58" s="5">
        <v>12</v>
      </c>
    </row>
    <row r="59" spans="1:2" x14ac:dyDescent="0.25">
      <c r="A59" s="7" t="s">
        <v>136</v>
      </c>
      <c r="B59" s="5">
        <v>12</v>
      </c>
    </row>
    <row r="60" spans="1:2" x14ac:dyDescent="0.25">
      <c r="A60" s="10" t="s">
        <v>156</v>
      </c>
      <c r="B60" s="5">
        <v>12</v>
      </c>
    </row>
    <row r="61" spans="1:2" x14ac:dyDescent="0.25">
      <c r="A61" s="24" t="s">
        <v>137</v>
      </c>
      <c r="B61" s="5">
        <v>1951</v>
      </c>
    </row>
    <row r="62" spans="1:2" x14ac:dyDescent="0.25">
      <c r="A62" s="25" t="s">
        <v>157</v>
      </c>
      <c r="B62" s="5">
        <v>12</v>
      </c>
    </row>
    <row r="63" spans="1:2" x14ac:dyDescent="0.25">
      <c r="A63" s="25" t="s">
        <v>158</v>
      </c>
      <c r="B63" s="5">
        <v>12</v>
      </c>
    </row>
    <row r="64" spans="1:2" x14ac:dyDescent="0.25">
      <c r="A64" s="25" t="s">
        <v>159</v>
      </c>
      <c r="B64" s="5">
        <v>12</v>
      </c>
    </row>
    <row r="65" spans="1:2" x14ac:dyDescent="0.25">
      <c r="A65" s="7" t="s">
        <v>228</v>
      </c>
      <c r="B65" s="5">
        <v>12</v>
      </c>
    </row>
    <row r="66" spans="1:2" x14ac:dyDescent="0.25">
      <c r="A66" s="7" t="s">
        <v>229</v>
      </c>
      <c r="B66" s="5">
        <v>12</v>
      </c>
    </row>
    <row r="67" spans="1:2" x14ac:dyDescent="0.25">
      <c r="A67" s="24" t="s">
        <v>160</v>
      </c>
      <c r="B67" s="5">
        <v>12</v>
      </c>
    </row>
    <row r="68" spans="1:2" x14ac:dyDescent="0.25">
      <c r="A68" s="24" t="s">
        <v>161</v>
      </c>
      <c r="B68" s="5">
        <v>12</v>
      </c>
    </row>
    <row r="69" spans="1:2" x14ac:dyDescent="0.25">
      <c r="A69" s="24" t="s">
        <v>162</v>
      </c>
      <c r="B69" s="5">
        <v>12</v>
      </c>
    </row>
    <row r="70" spans="1:2" x14ac:dyDescent="0.25">
      <c r="A70" s="24" t="s">
        <v>163</v>
      </c>
      <c r="B70" s="5">
        <v>12</v>
      </c>
    </row>
    <row r="71" spans="1:2" x14ac:dyDescent="0.25">
      <c r="A71" s="24" t="s">
        <v>164</v>
      </c>
      <c r="B71" s="5">
        <v>12</v>
      </c>
    </row>
    <row r="72" spans="1:2" x14ac:dyDescent="0.25">
      <c r="A72" s="24" t="s">
        <v>165</v>
      </c>
      <c r="B72" s="5">
        <v>12</v>
      </c>
    </row>
    <row r="73" spans="1:2" x14ac:dyDescent="0.25">
      <c r="A73" s="24" t="s">
        <v>166</v>
      </c>
      <c r="B73" s="5">
        <v>12</v>
      </c>
    </row>
    <row r="74" spans="1:2" x14ac:dyDescent="0.25">
      <c r="A74" s="24" t="s">
        <v>167</v>
      </c>
      <c r="B74" s="5">
        <v>12</v>
      </c>
    </row>
    <row r="75" spans="1:2" x14ac:dyDescent="0.25">
      <c r="A75" s="24" t="s">
        <v>168</v>
      </c>
      <c r="B75" s="5">
        <v>12</v>
      </c>
    </row>
    <row r="76" spans="1:2" x14ac:dyDescent="0.25">
      <c r="A76" s="24" t="s">
        <v>169</v>
      </c>
      <c r="B76" s="5">
        <v>12</v>
      </c>
    </row>
    <row r="77" spans="1:2" x14ac:dyDescent="0.25">
      <c r="A77" s="24" t="s">
        <v>170</v>
      </c>
      <c r="B77" s="5">
        <v>12</v>
      </c>
    </row>
    <row r="78" spans="1:2" x14ac:dyDescent="0.25">
      <c r="A78" s="24" t="s">
        <v>171</v>
      </c>
      <c r="B78" s="5">
        <v>12</v>
      </c>
    </row>
    <row r="79" spans="1:2" x14ac:dyDescent="0.25">
      <c r="A79" s="24" t="s">
        <v>172</v>
      </c>
      <c r="B79" s="5">
        <v>12</v>
      </c>
    </row>
    <row r="80" spans="1:2" x14ac:dyDescent="0.25">
      <c r="A80" s="24" t="s">
        <v>173</v>
      </c>
      <c r="B80" s="5">
        <v>12</v>
      </c>
    </row>
    <row r="81" spans="1:2" x14ac:dyDescent="0.25">
      <c r="A81" s="24" t="s">
        <v>174</v>
      </c>
      <c r="B81" s="5">
        <v>12</v>
      </c>
    </row>
    <row r="82" spans="1:2" x14ac:dyDescent="0.25">
      <c r="A82" s="24" t="s">
        <v>175</v>
      </c>
      <c r="B82" s="5">
        <v>12</v>
      </c>
    </row>
    <row r="83" spans="1:2" x14ac:dyDescent="0.25">
      <c r="A83" s="24" t="s">
        <v>176</v>
      </c>
      <c r="B83" s="5">
        <v>12</v>
      </c>
    </row>
    <row r="84" spans="1:2" x14ac:dyDescent="0.25">
      <c r="A84" s="24" t="s">
        <v>177</v>
      </c>
      <c r="B84" s="5">
        <v>12</v>
      </c>
    </row>
    <row r="85" spans="1:2" x14ac:dyDescent="0.25">
      <c r="A85" s="24" t="s">
        <v>178</v>
      </c>
      <c r="B85" s="5">
        <v>12</v>
      </c>
    </row>
    <row r="86" spans="1:2" x14ac:dyDescent="0.25">
      <c r="A86" s="24" t="s">
        <v>179</v>
      </c>
      <c r="B86" s="5">
        <v>12</v>
      </c>
    </row>
    <row r="87" spans="1:2" x14ac:dyDescent="0.25">
      <c r="A87" s="24" t="s">
        <v>180</v>
      </c>
      <c r="B87" s="5">
        <v>12</v>
      </c>
    </row>
    <row r="88" spans="1:2" x14ac:dyDescent="0.25">
      <c r="A88" s="24" t="s">
        <v>181</v>
      </c>
      <c r="B88" s="5">
        <v>12</v>
      </c>
    </row>
    <row r="89" spans="1:2" x14ac:dyDescent="0.25">
      <c r="A89" s="24" t="s">
        <v>182</v>
      </c>
      <c r="B89" s="5">
        <v>12</v>
      </c>
    </row>
    <row r="90" spans="1:2" x14ac:dyDescent="0.25">
      <c r="A90" s="24" t="s">
        <v>183</v>
      </c>
      <c r="B90" s="5">
        <v>12</v>
      </c>
    </row>
    <row r="91" spans="1:2" x14ac:dyDescent="0.25">
      <c r="A91" s="24" t="s">
        <v>184</v>
      </c>
      <c r="B91" s="5">
        <v>12</v>
      </c>
    </row>
    <row r="92" spans="1:2" x14ac:dyDescent="0.25">
      <c r="A92" s="24" t="s">
        <v>185</v>
      </c>
      <c r="B92" s="5">
        <v>12</v>
      </c>
    </row>
    <row r="93" spans="1:2" x14ac:dyDescent="0.25">
      <c r="A93" s="24" t="s">
        <v>186</v>
      </c>
      <c r="B93" s="5">
        <v>12</v>
      </c>
    </row>
    <row r="94" spans="1:2" x14ac:dyDescent="0.25">
      <c r="A94" s="24" t="s">
        <v>187</v>
      </c>
      <c r="B94" s="5">
        <v>12</v>
      </c>
    </row>
    <row r="95" spans="1:2" x14ac:dyDescent="0.25">
      <c r="A95" s="24" t="s">
        <v>188</v>
      </c>
      <c r="B95" s="5">
        <v>12</v>
      </c>
    </row>
    <row r="96" spans="1:2" x14ac:dyDescent="0.25">
      <c r="A96" s="24" t="s">
        <v>189</v>
      </c>
      <c r="B96" s="5">
        <v>12</v>
      </c>
    </row>
    <row r="97" spans="1:2" x14ac:dyDescent="0.25">
      <c r="A97" s="24" t="s">
        <v>190</v>
      </c>
      <c r="B97" s="5">
        <v>12</v>
      </c>
    </row>
    <row r="98" spans="1:2" x14ac:dyDescent="0.25">
      <c r="A98" s="24" t="s">
        <v>191</v>
      </c>
      <c r="B98" s="5">
        <v>12</v>
      </c>
    </row>
    <row r="99" spans="1:2" x14ac:dyDescent="0.25">
      <c r="A99" s="24" t="s">
        <v>192</v>
      </c>
      <c r="B99" s="5">
        <v>12</v>
      </c>
    </row>
    <row r="100" spans="1:2" x14ac:dyDescent="0.25">
      <c r="A100" s="24" t="s">
        <v>193</v>
      </c>
      <c r="B100" s="5">
        <v>12</v>
      </c>
    </row>
    <row r="101" spans="1:2" x14ac:dyDescent="0.25">
      <c r="A101" s="24" t="s">
        <v>194</v>
      </c>
      <c r="B101" s="5">
        <v>12</v>
      </c>
    </row>
    <row r="102" spans="1:2" x14ac:dyDescent="0.25">
      <c r="A102" s="24" t="s">
        <v>195</v>
      </c>
      <c r="B102" s="5">
        <v>12</v>
      </c>
    </row>
    <row r="103" spans="1:2" x14ac:dyDescent="0.25">
      <c r="A103" s="24" t="s">
        <v>196</v>
      </c>
      <c r="B103" s="5">
        <v>12</v>
      </c>
    </row>
    <row r="104" spans="1:2" x14ac:dyDescent="0.25">
      <c r="A104" s="24" t="s">
        <v>197</v>
      </c>
      <c r="B104" s="5">
        <v>12</v>
      </c>
    </row>
    <row r="105" spans="1:2" x14ac:dyDescent="0.25">
      <c r="A105" s="3" t="s">
        <v>198</v>
      </c>
      <c r="B105" s="5">
        <v>12</v>
      </c>
    </row>
    <row r="106" spans="1:2" x14ac:dyDescent="0.25">
      <c r="A106" s="24" t="s">
        <v>199</v>
      </c>
      <c r="B106" s="5">
        <v>12</v>
      </c>
    </row>
    <row r="107" spans="1:2" x14ac:dyDescent="0.25">
      <c r="A107" s="25" t="s">
        <v>200</v>
      </c>
      <c r="B107" s="5">
        <v>12</v>
      </c>
    </row>
    <row r="108" spans="1:2" x14ac:dyDescent="0.25">
      <c r="A108" s="25" t="s">
        <v>201</v>
      </c>
      <c r="B108" s="5">
        <v>12</v>
      </c>
    </row>
    <row r="109" spans="1:2" x14ac:dyDescent="0.25">
      <c r="A109" s="25" t="s">
        <v>202</v>
      </c>
      <c r="B109" s="5">
        <v>12</v>
      </c>
    </row>
    <row r="110" spans="1:2" x14ac:dyDescent="0.25">
      <c r="A110" s="24" t="s">
        <v>203</v>
      </c>
      <c r="B110" s="5">
        <v>12</v>
      </c>
    </row>
    <row r="111" spans="1:2" ht="30" x14ac:dyDescent="0.25">
      <c r="A111" s="25" t="s">
        <v>204</v>
      </c>
      <c r="B111" s="5">
        <v>12</v>
      </c>
    </row>
    <row r="112" spans="1:2" x14ac:dyDescent="0.25">
      <c r="A112" s="25" t="s">
        <v>205</v>
      </c>
      <c r="B112" s="5">
        <v>12</v>
      </c>
    </row>
    <row r="113" spans="1:2" x14ac:dyDescent="0.25">
      <c r="A113" s="25" t="s">
        <v>206</v>
      </c>
      <c r="B113" s="5">
        <v>12</v>
      </c>
    </row>
    <row r="114" spans="1:2" x14ac:dyDescent="0.25">
      <c r="A114" s="25" t="s">
        <v>207</v>
      </c>
      <c r="B114" s="5">
        <v>12</v>
      </c>
    </row>
    <row r="115" spans="1:2" x14ac:dyDescent="0.25">
      <c r="A115" s="25" t="s">
        <v>208</v>
      </c>
      <c r="B115" s="5">
        <v>12</v>
      </c>
    </row>
    <row r="116" spans="1:2" x14ac:dyDescent="0.25">
      <c r="A116" s="25" t="s">
        <v>209</v>
      </c>
      <c r="B116" s="5">
        <v>12</v>
      </c>
    </row>
    <row r="117" spans="1:2" x14ac:dyDescent="0.25">
      <c r="A117" s="25" t="s">
        <v>210</v>
      </c>
      <c r="B117" s="5">
        <v>12</v>
      </c>
    </row>
    <row r="118" spans="1:2" x14ac:dyDescent="0.25">
      <c r="A118" s="25" t="s">
        <v>211</v>
      </c>
      <c r="B118" s="5">
        <v>12</v>
      </c>
    </row>
    <row r="119" spans="1:2" x14ac:dyDescent="0.25">
      <c r="A119" s="25" t="s">
        <v>212</v>
      </c>
      <c r="B119" s="5">
        <v>12</v>
      </c>
    </row>
    <row r="120" spans="1:2" x14ac:dyDescent="0.25">
      <c r="A120" s="24" t="s">
        <v>213</v>
      </c>
      <c r="B120" s="5">
        <v>12</v>
      </c>
    </row>
    <row r="121" spans="1:2" x14ac:dyDescent="0.25">
      <c r="A121" s="52" t="s">
        <v>214</v>
      </c>
      <c r="B121" s="5">
        <v>12</v>
      </c>
    </row>
    <row r="122" spans="1:2" x14ac:dyDescent="0.25">
      <c r="A122" s="52" t="s">
        <v>215</v>
      </c>
      <c r="B122" s="5">
        <v>12</v>
      </c>
    </row>
    <row r="123" spans="1:2" x14ac:dyDescent="0.25">
      <c r="A123" s="52" t="s">
        <v>216</v>
      </c>
      <c r="B123" s="5">
        <v>12</v>
      </c>
    </row>
    <row r="124" spans="1:2" x14ac:dyDescent="0.25">
      <c r="A124" s="52" t="s">
        <v>217</v>
      </c>
      <c r="B124" s="5">
        <v>12</v>
      </c>
    </row>
    <row r="125" spans="1:2" x14ac:dyDescent="0.25">
      <c r="A125" s="52" t="s">
        <v>218</v>
      </c>
      <c r="B125" s="5">
        <v>12</v>
      </c>
    </row>
    <row r="126" spans="1:2" ht="15.75" thickBot="1" x14ac:dyDescent="0.3">
      <c r="A126" s="32" t="s">
        <v>138</v>
      </c>
      <c r="B126" s="53">
        <v>12</v>
      </c>
    </row>
    <row r="127" spans="1:2" x14ac:dyDescent="0.25">
      <c r="B127" s="5">
        <f>SUM(B5:B126)</f>
        <v>20523</v>
      </c>
    </row>
  </sheetData>
  <sheetProtection algorithmName="SHA-512" hashValue="++Lq/GP/sg5V8j+UeMP4kbUysqYDwxstZdWYlMtjwLRLA9n2/pDuzNP2MPflM1WqQM/kl77Vlo6fvJ0eqc3TmQ==" saltValue="4pTRfNpRmJBhd779JWlQYA==" spinCount="100000" sheet="1" objects="1" scenarios="1" selectLockedCells="1" selectUnlockedCells="1"/>
  <pageMargins left="0.7" right="0.7" top="0.75" bottom="0.75" header="0.3" footer="0.3"/>
  <pageSetup scale="69" fitToHeight="0" orientation="portrait" r:id="rId1"/>
  <headerFooter>
    <oddHeader>&amp;CATTACHMENT B - Bid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8E825B059734AA3BD2C920C2F7EEA" ma:contentTypeVersion="11" ma:contentTypeDescription="Create a new document." ma:contentTypeScope="" ma:versionID="db85d82aaa230610955e1af3b4045732">
  <xsd:schema xmlns:xsd="http://www.w3.org/2001/XMLSchema" xmlns:xs="http://www.w3.org/2001/XMLSchema" xmlns:p="http://schemas.microsoft.com/office/2006/metadata/properties" xmlns:ns1="http://schemas.microsoft.com/sharepoint/v3" xmlns:ns2="e6860441-6999-4cf2-9f21-62f4a5948ee4" xmlns:ns3="fb8529d6-23c4-4aca-ad7d-122f1ab60e60" targetNamespace="http://schemas.microsoft.com/office/2006/metadata/properties" ma:root="true" ma:fieldsID="06bba20db31c0888e8f16afb2d5393d2" ns1:_="" ns2:_="" ns3:_="">
    <xsd:import namespace="http://schemas.microsoft.com/sharepoint/v3"/>
    <xsd:import namespace="e6860441-6999-4cf2-9f21-62f4a5948ee4"/>
    <xsd:import namespace="fb8529d6-23c4-4aca-ad7d-122f1ab60e60"/>
    <xsd:element name="properties">
      <xsd:complexType>
        <xsd:sequence>
          <xsd:element name="documentManagement">
            <xsd:complexType>
              <xsd:all>
                <xsd:element ref="ns2:Assignment_x0020__x0023_" minOccurs="0"/>
                <xsd:element ref="ns2:Divisions" minOccurs="0"/>
                <xsd:element ref="ns2:Assignment" minOccurs="0"/>
                <xsd:element ref="ns2:Assignment_x0020__x0023__x003a_Completed_x0020_Date" minOccurs="0"/>
                <xsd:element ref="ns2:Assignment_x0020__x0023__x003a_Contract_x0020_Name" minOccurs="0"/>
                <xsd:element ref="ns2:Assignment_x0020__x0023__x003a_Modified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60441-6999-4cf2-9f21-62f4a5948ee4" elementFormDefault="qualified">
    <xsd:import namespace="http://schemas.microsoft.com/office/2006/documentManagement/types"/>
    <xsd:import namespace="http://schemas.microsoft.com/office/infopath/2007/PartnerControls"/>
    <xsd:element name="Assignment_x0020__x0023_" ma:index="4" nillable="true" ma:displayName="Assignment #" ma:list="{0e906007-1fa5-4b54-921b-6f6cac691638}" ma:internalName="Assignment_x0020__x0023_" ma:readOnly="false" ma:showField="Title">
      <xsd:simpleType>
        <xsd:restriction base="dms:Lookup"/>
      </xsd:simpleType>
    </xsd:element>
    <xsd:element name="Divisions" ma:index="5" nillable="true" ma:displayName="Division" ma:list="{59455d17-1715-4730-ab6c-499c5aa4be64}" ma:internalName="Divisions" ma:readOnly="false" ma:showField="Title">
      <xsd:simpleType>
        <xsd:restriction base="dms:Lookup"/>
      </xsd:simpleType>
    </xsd:element>
    <xsd:element name="Assignment" ma:index="6" nillable="true" ma:displayName="Assignment" ma:list="{0e906007-1fa5-4b54-921b-6f6cac691638}" ma:internalName="Assignment" ma:readOnly="false" ma:showField="Title">
      <xsd:simpleType>
        <xsd:restriction base="dms:Lookup"/>
      </xsd:simpleType>
    </xsd:element>
    <xsd:element name="Assignment_x0020__x0023__x003a_Completed_x0020_Date" ma:index="7" nillable="true" ma:displayName="Assignment #:Completed Date" ma:list="{0e906007-1fa5-4b54-921b-6f6cac691638}" ma:internalName="Assignment_x0020__x0023__x003a_Completed_x0020_Date" ma:readOnly="true" ma:showField="_x0071_op0" ma:web="15bb48d0-43b4-41e6-b2f5-11c99a16124f">
      <xsd:simpleType>
        <xsd:restriction base="dms:Lookup"/>
      </xsd:simpleType>
    </xsd:element>
    <xsd:element name="Assignment_x0020__x0023__x003a_Contract_x0020_Name" ma:index="8" nillable="true" ma:displayName="Assignment #:Contract Name" ma:list="{0e906007-1fa5-4b54-921b-6f6cac691638}" ma:internalName="Assignment_x0020__x0023__x003a_Contract_x0020_Name" ma:readOnly="true" ma:showField="Contract_x0020_Name" ma:web="15bb48d0-43b4-41e6-b2f5-11c99a16124f">
      <xsd:simpleType>
        <xsd:restriction base="dms:Lookup"/>
      </xsd:simpleType>
    </xsd:element>
    <xsd:element name="Assignment_x0020__x0023__x003a_Modified" ma:index="9" nillable="true" ma:displayName="Assignment #:Modified" ma:list="{0e906007-1fa5-4b54-921b-6f6cac691638}" ma:internalName="Assignment_x0020__x0023__x003a_Modified" ma:readOnly="true" ma:showField="Modified" ma:web="15bb48d0-43b4-41e6-b2f5-11c99a16124f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529d6-23c4-4aca-ad7d-122f1ab60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ivisions xmlns="e6860441-6999-4cf2-9f21-62f4a5948ee4" xsi:nil="true"/>
    <Assignment_x0020__x0023_ xmlns="e6860441-6999-4cf2-9f21-62f4a5948ee4" xsi:nil="true"/>
    <_ip_UnifiedCompliancePolicyProperties xmlns="http://schemas.microsoft.com/sharepoint/v3" xsi:nil="true"/>
    <Assignment xmlns="e6860441-6999-4cf2-9f21-62f4a5948ee4" xsi:nil="true"/>
  </documentManagement>
</p:properties>
</file>

<file path=customXml/itemProps1.xml><?xml version="1.0" encoding="utf-8"?>
<ds:datastoreItem xmlns:ds="http://schemas.openxmlformats.org/officeDocument/2006/customXml" ds:itemID="{09295290-6667-488B-904D-DEC49E628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860441-6999-4cf2-9f21-62f4a5948ee4"/>
    <ds:schemaRef ds:uri="fb8529d6-23c4-4aca-ad7d-122f1ab60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B1B1AD-030A-4A7A-8406-49E73DEE46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6D4DF7-46B8-4F96-9BDD-9A2FBD27C9EA}">
  <ds:schemaRefs>
    <ds:schemaRef ds:uri="http://schemas.microsoft.com/office/2006/metadata/properties"/>
    <ds:schemaRef ds:uri="e6860441-6999-4cf2-9f21-62f4a5948ee4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fb8529d6-23c4-4aca-ad7d-122f1ab60e60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Static</vt:lpstr>
      <vt:lpstr>Dynamic</vt:lpstr>
      <vt:lpstr>Interpreter Services Cover</vt:lpstr>
      <vt:lpstr>Static Annual English</vt:lpstr>
      <vt:lpstr>Static Annual Spanish</vt:lpstr>
      <vt:lpstr>Dynamic Annual English</vt:lpstr>
      <vt:lpstr>Dynamic Annual Spanish</vt:lpstr>
      <vt:lpstr>Static Volume</vt:lpstr>
      <vt:lpstr>Dynamic Volume</vt:lpstr>
      <vt:lpstr>Summary</vt:lpstr>
      <vt:lpstr>Fund Breakdown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Justin.Seastrum</dc:creator>
  <cp:keywords/>
  <dc:description/>
  <cp:lastModifiedBy>Seastrum, Justin (DOH)</cp:lastModifiedBy>
  <cp:revision/>
  <cp:lastPrinted>2019-07-26T17:34:09Z</cp:lastPrinted>
  <dcterms:created xsi:type="dcterms:W3CDTF">2019-02-14T20:00:03Z</dcterms:created>
  <dcterms:modified xsi:type="dcterms:W3CDTF">2019-12-09T20:01:28Z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0x0101005BA8E825B059734AA3BD2C920C2F7EEA</vt:lpwstr>
  </property>
  <property fmtid="{D5CDD505-2E9C-101B-9397-08002B2CF9AE}" pid="3" name="AuthorIds_UIVersion_512">
    <vt:lpwstr>115</vt:lpwstr>
  </property>
</Properties>
</file>