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health_care\medicaid\redesign\dsrip\2016\docs\"/>
    </mc:Choice>
  </mc:AlternateContent>
  <bookViews>
    <workbookView xWindow="0" yWindow="0" windowWidth="28800" windowHeight="13020" tabRatio="603"/>
  </bookViews>
  <sheets>
    <sheet name="Revisions to Forestland model" sheetId="4" r:id="rId1"/>
    <sheet name="Guide to Forestland model " sheetId="3" r:id="rId2"/>
    <sheet name="Forestland 5 Year Example"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36" i="2" l="1"/>
  <c r="S136" i="2"/>
  <c r="Q136" i="2"/>
  <c r="P136" i="2"/>
  <c r="N136" i="2"/>
  <c r="T135" i="2"/>
  <c r="S135" i="2"/>
  <c r="Q135" i="2"/>
  <c r="P135" i="2"/>
  <c r="N135" i="2"/>
  <c r="M135" i="2"/>
  <c r="M54" i="2" l="1"/>
  <c r="N54" i="2"/>
  <c r="N55" i="2"/>
  <c r="K244" i="2" l="1"/>
  <c r="T277" i="2"/>
  <c r="Q277" i="2"/>
  <c r="N277" i="2"/>
  <c r="K277" i="2"/>
  <c r="H277" i="2"/>
  <c r="T250" i="2"/>
  <c r="Q250" i="2"/>
  <c r="N250" i="2"/>
  <c r="K250" i="2"/>
  <c r="H250" i="2"/>
  <c r="T223" i="2"/>
  <c r="Q223" i="2"/>
  <c r="N223" i="2"/>
  <c r="K223" i="2"/>
  <c r="H223" i="2"/>
  <c r="T196" i="2"/>
  <c r="Q196" i="2"/>
  <c r="N196" i="2"/>
  <c r="K196" i="2"/>
  <c r="H196" i="2"/>
  <c r="F199" i="2"/>
  <c r="G199" i="2"/>
  <c r="H199" i="2"/>
  <c r="J199" i="2"/>
  <c r="K199" i="2"/>
  <c r="M199" i="2"/>
  <c r="N199" i="2"/>
  <c r="P199" i="2"/>
  <c r="Q199" i="2"/>
  <c r="S199" i="2"/>
  <c r="T199" i="2"/>
  <c r="T169" i="2"/>
  <c r="Q169" i="2"/>
  <c r="N169" i="2"/>
  <c r="K169" i="2"/>
  <c r="H169" i="2"/>
  <c r="T142" i="2"/>
  <c r="Q142" i="2"/>
  <c r="N142" i="2"/>
  <c r="K142" i="2"/>
  <c r="H142" i="2"/>
  <c r="T115" i="2"/>
  <c r="Q115" i="2"/>
  <c r="N115" i="2"/>
  <c r="K115" i="2"/>
  <c r="H115" i="2"/>
  <c r="T88" i="2"/>
  <c r="Q88" i="2"/>
  <c r="N88" i="2"/>
  <c r="K88" i="2"/>
  <c r="H88" i="2"/>
  <c r="T61" i="2"/>
  <c r="Q61" i="2"/>
  <c r="N61" i="2"/>
  <c r="K61" i="2"/>
  <c r="H61" i="2"/>
  <c r="F64" i="2"/>
  <c r="G64" i="2"/>
  <c r="H64" i="2"/>
  <c r="J64" i="2"/>
  <c r="K64" i="2"/>
  <c r="M64" i="2"/>
  <c r="N64" i="2"/>
  <c r="P64" i="2"/>
  <c r="Q64" i="2"/>
  <c r="S64" i="2"/>
  <c r="T64" i="2"/>
  <c r="T34" i="2"/>
  <c r="Q34" i="2"/>
  <c r="N34" i="2"/>
  <c r="K34" i="2"/>
  <c r="H34" i="2"/>
  <c r="G270" i="2"/>
  <c r="H270" i="2"/>
  <c r="J270" i="2"/>
  <c r="K270" i="2"/>
  <c r="M270" i="2"/>
  <c r="N270" i="2"/>
  <c r="P270" i="2"/>
  <c r="Q270" i="2"/>
  <c r="S270" i="2"/>
  <c r="T270" i="2"/>
  <c r="T217" i="2"/>
  <c r="S217" i="2"/>
  <c r="Q217" i="2"/>
  <c r="P217" i="2"/>
  <c r="N217" i="2"/>
  <c r="M217" i="2"/>
  <c r="K217" i="2"/>
  <c r="T216" i="2"/>
  <c r="S216" i="2"/>
  <c r="Q216" i="2"/>
  <c r="P216" i="2"/>
  <c r="N216" i="2"/>
  <c r="M216" i="2"/>
  <c r="K216" i="2"/>
  <c r="J216" i="2"/>
  <c r="H216" i="2"/>
  <c r="G216" i="2"/>
  <c r="T190" i="2"/>
  <c r="S190" i="2"/>
  <c r="Q190" i="2"/>
  <c r="P190" i="2"/>
  <c r="N190" i="2"/>
  <c r="M190" i="2"/>
  <c r="K190" i="2"/>
  <c r="T189" i="2"/>
  <c r="S189" i="2"/>
  <c r="Q189" i="2"/>
  <c r="P189" i="2"/>
  <c r="N189" i="2"/>
  <c r="M189" i="2"/>
  <c r="K189" i="2"/>
  <c r="J189" i="2"/>
  <c r="H189" i="2"/>
  <c r="G189" i="2"/>
  <c r="K163" i="2"/>
  <c r="H37" i="2"/>
  <c r="G37" i="2"/>
  <c r="F37" i="2"/>
  <c r="T297" i="2" l="1"/>
  <c r="S297" i="2"/>
  <c r="Q297" i="2"/>
  <c r="P297" i="2"/>
  <c r="N297" i="2"/>
  <c r="M297" i="2"/>
  <c r="K297" i="2"/>
  <c r="J297" i="2"/>
  <c r="H297" i="2"/>
  <c r="G297" i="2"/>
  <c r="T288" i="2"/>
  <c r="T291" i="2" s="1"/>
  <c r="S288" i="2"/>
  <c r="Q288" i="2"/>
  <c r="Q292" i="2" s="1"/>
  <c r="P288" i="2"/>
  <c r="P291" i="2" s="1"/>
  <c r="N288" i="2"/>
  <c r="N291" i="2" s="1"/>
  <c r="M288" i="2"/>
  <c r="M292" i="2" s="1"/>
  <c r="K288" i="2"/>
  <c r="K292" i="2" s="1"/>
  <c r="K300" i="2" s="1"/>
  <c r="J288" i="2"/>
  <c r="J291" i="2" s="1"/>
  <c r="H288" i="2"/>
  <c r="H291" i="2" s="1"/>
  <c r="G288" i="2"/>
  <c r="T285" i="2"/>
  <c r="S285" i="2"/>
  <c r="Q285" i="2"/>
  <c r="P285" i="2"/>
  <c r="N285" i="2"/>
  <c r="M285" i="2"/>
  <c r="K285" i="2"/>
  <c r="J285" i="2"/>
  <c r="H285" i="2"/>
  <c r="G285" i="2"/>
  <c r="F285" i="2"/>
  <c r="T280" i="2"/>
  <c r="T282" i="2" s="1"/>
  <c r="S280" i="2"/>
  <c r="S282" i="2" s="1"/>
  <c r="Q280" i="2"/>
  <c r="Q282" i="2" s="1"/>
  <c r="P280" i="2"/>
  <c r="P282" i="2" s="1"/>
  <c r="N280" i="2"/>
  <c r="N282" i="2" s="1"/>
  <c r="M280" i="2"/>
  <c r="M282" i="2" s="1"/>
  <c r="K280" i="2"/>
  <c r="K282" i="2" s="1"/>
  <c r="J280" i="2"/>
  <c r="J282" i="2" s="1"/>
  <c r="H280" i="2"/>
  <c r="H282" i="2" s="1"/>
  <c r="G280" i="2"/>
  <c r="G282" i="2" s="1"/>
  <c r="F280" i="2"/>
  <c r="F282" i="2" s="1"/>
  <c r="T261" i="2"/>
  <c r="T265" i="2" s="1"/>
  <c r="S261" i="2"/>
  <c r="Q261" i="2"/>
  <c r="Q264" i="2" s="1"/>
  <c r="P261" i="2"/>
  <c r="P264" i="2" s="1"/>
  <c r="N261" i="2"/>
  <c r="N265" i="2" s="1"/>
  <c r="M261" i="2"/>
  <c r="M265" i="2" s="1"/>
  <c r="K261" i="2"/>
  <c r="K264" i="2" s="1"/>
  <c r="J261" i="2"/>
  <c r="J264" i="2" s="1"/>
  <c r="H261" i="2"/>
  <c r="H265" i="2" s="1"/>
  <c r="H273" i="2" s="1"/>
  <c r="G261" i="2"/>
  <c r="T258" i="2"/>
  <c r="S258" i="2"/>
  <c r="Q258" i="2"/>
  <c r="P258" i="2"/>
  <c r="N258" i="2"/>
  <c r="M258" i="2"/>
  <c r="K258" i="2"/>
  <c r="J258" i="2"/>
  <c r="H258" i="2"/>
  <c r="G258" i="2"/>
  <c r="F258" i="2"/>
  <c r="T253" i="2"/>
  <c r="T255" i="2" s="1"/>
  <c r="S253" i="2"/>
  <c r="S255" i="2" s="1"/>
  <c r="Q253" i="2"/>
  <c r="Q255" i="2" s="1"/>
  <c r="P253" i="2"/>
  <c r="P255" i="2" s="1"/>
  <c r="N253" i="2"/>
  <c r="N255" i="2" s="1"/>
  <c r="M253" i="2"/>
  <c r="M255" i="2" s="1"/>
  <c r="K253" i="2"/>
  <c r="K255" i="2" s="1"/>
  <c r="J253" i="2"/>
  <c r="J255" i="2" s="1"/>
  <c r="H253" i="2"/>
  <c r="H255" i="2" s="1"/>
  <c r="G253" i="2"/>
  <c r="G255" i="2" s="1"/>
  <c r="F253" i="2"/>
  <c r="F255" i="2" s="1"/>
  <c r="T244" i="2"/>
  <c r="S244" i="2"/>
  <c r="Q244" i="2"/>
  <c r="P244" i="2"/>
  <c r="N244" i="2"/>
  <c r="M244" i="2"/>
  <c r="T243" i="2"/>
  <c r="S243" i="2"/>
  <c r="Q243" i="2"/>
  <c r="P243" i="2"/>
  <c r="N243" i="2"/>
  <c r="M243" i="2"/>
  <c r="K243" i="2"/>
  <c r="J243" i="2"/>
  <c r="H243" i="2"/>
  <c r="G243" i="2"/>
  <c r="T234" i="2"/>
  <c r="S234" i="2"/>
  <c r="Q234" i="2"/>
  <c r="Q237" i="2" s="1"/>
  <c r="P234" i="2"/>
  <c r="P237" i="2" s="1"/>
  <c r="N234" i="2"/>
  <c r="N238" i="2" s="1"/>
  <c r="M234" i="2"/>
  <c r="M238" i="2" s="1"/>
  <c r="K234" i="2"/>
  <c r="K237" i="2" s="1"/>
  <c r="J234" i="2"/>
  <c r="J237" i="2" s="1"/>
  <c r="H234" i="2"/>
  <c r="G234" i="2"/>
  <c r="T231" i="2"/>
  <c r="S231" i="2"/>
  <c r="Q231" i="2"/>
  <c r="P231" i="2"/>
  <c r="N231" i="2"/>
  <c r="M231" i="2"/>
  <c r="K231" i="2"/>
  <c r="J231" i="2"/>
  <c r="H231" i="2"/>
  <c r="G231" i="2"/>
  <c r="F231" i="2"/>
  <c r="T226" i="2"/>
  <c r="T228" i="2" s="1"/>
  <c r="S226" i="2"/>
  <c r="S228" i="2" s="1"/>
  <c r="Q226" i="2"/>
  <c r="Q228" i="2" s="1"/>
  <c r="P226" i="2"/>
  <c r="P228" i="2" s="1"/>
  <c r="N226" i="2"/>
  <c r="N228" i="2" s="1"/>
  <c r="M226" i="2"/>
  <c r="M228" i="2" s="1"/>
  <c r="K226" i="2"/>
  <c r="K228" i="2" s="1"/>
  <c r="J226" i="2"/>
  <c r="J228" i="2" s="1"/>
  <c r="H226" i="2"/>
  <c r="H228" i="2" s="1"/>
  <c r="G226" i="2"/>
  <c r="G228" i="2" s="1"/>
  <c r="F226" i="2"/>
  <c r="F228" i="2" s="1"/>
  <c r="T207" i="2"/>
  <c r="T211" i="2" s="1"/>
  <c r="S207" i="2"/>
  <c r="Q207" i="2"/>
  <c r="Q210" i="2" s="1"/>
  <c r="P207" i="2"/>
  <c r="P210" i="2" s="1"/>
  <c r="N207" i="2"/>
  <c r="N211" i="2" s="1"/>
  <c r="M207" i="2"/>
  <c r="M211" i="2" s="1"/>
  <c r="K207" i="2"/>
  <c r="K210" i="2" s="1"/>
  <c r="J207" i="2"/>
  <c r="J210" i="2" s="1"/>
  <c r="H207" i="2"/>
  <c r="H211" i="2" s="1"/>
  <c r="H219" i="2" s="1"/>
  <c r="G207" i="2"/>
  <c r="T204" i="2"/>
  <c r="S204" i="2"/>
  <c r="Q204" i="2"/>
  <c r="P204" i="2"/>
  <c r="N204" i="2"/>
  <c r="M204" i="2"/>
  <c r="K204" i="2"/>
  <c r="J204" i="2"/>
  <c r="H204" i="2"/>
  <c r="G204" i="2"/>
  <c r="F204" i="2"/>
  <c r="T201" i="2"/>
  <c r="S201" i="2"/>
  <c r="Q201" i="2"/>
  <c r="P201" i="2"/>
  <c r="N201" i="2"/>
  <c r="M201" i="2"/>
  <c r="K201" i="2"/>
  <c r="J201" i="2"/>
  <c r="H201" i="2"/>
  <c r="G201" i="2"/>
  <c r="F201" i="2"/>
  <c r="T180" i="2"/>
  <c r="T184" i="2" s="1"/>
  <c r="S180" i="2"/>
  <c r="S184" i="2" s="1"/>
  <c r="Q180" i="2"/>
  <c r="Q183" i="2" s="1"/>
  <c r="P180" i="2"/>
  <c r="P184" i="2" s="1"/>
  <c r="N180" i="2"/>
  <c r="N184" i="2" s="1"/>
  <c r="M180" i="2"/>
  <c r="M183" i="2" s="1"/>
  <c r="K180" i="2"/>
  <c r="K183" i="2" s="1"/>
  <c r="J180" i="2"/>
  <c r="H180" i="2"/>
  <c r="H184" i="2" s="1"/>
  <c r="H192" i="2" s="1"/>
  <c r="G180" i="2"/>
  <c r="G183" i="2" s="1"/>
  <c r="T177" i="2"/>
  <c r="S177" i="2"/>
  <c r="Q177" i="2"/>
  <c r="P177" i="2"/>
  <c r="N177" i="2"/>
  <c r="M177" i="2"/>
  <c r="K177" i="2"/>
  <c r="J177" i="2"/>
  <c r="H177" i="2"/>
  <c r="G177" i="2"/>
  <c r="F177" i="2"/>
  <c r="T172" i="2"/>
  <c r="T174" i="2" s="1"/>
  <c r="S172" i="2"/>
  <c r="S174" i="2" s="1"/>
  <c r="Q172" i="2"/>
  <c r="Q174" i="2" s="1"/>
  <c r="P172" i="2"/>
  <c r="P174" i="2" s="1"/>
  <c r="N172" i="2"/>
  <c r="N174" i="2" s="1"/>
  <c r="M172" i="2"/>
  <c r="M174" i="2" s="1"/>
  <c r="K172" i="2"/>
  <c r="K174" i="2" s="1"/>
  <c r="J172" i="2"/>
  <c r="J174" i="2" s="1"/>
  <c r="H172" i="2"/>
  <c r="H174" i="2" s="1"/>
  <c r="G172" i="2"/>
  <c r="G174" i="2" s="1"/>
  <c r="F172" i="2"/>
  <c r="F174" i="2" s="1"/>
  <c r="T163" i="2"/>
  <c r="S163" i="2"/>
  <c r="Q163" i="2"/>
  <c r="P163" i="2"/>
  <c r="N163" i="2"/>
  <c r="M163" i="2"/>
  <c r="T162" i="2"/>
  <c r="S162" i="2"/>
  <c r="Q162" i="2"/>
  <c r="P162" i="2"/>
  <c r="N162" i="2"/>
  <c r="M162" i="2"/>
  <c r="K162" i="2"/>
  <c r="J162" i="2"/>
  <c r="H162" i="2"/>
  <c r="G162" i="2"/>
  <c r="T153" i="2"/>
  <c r="S153" i="2"/>
  <c r="Q153" i="2"/>
  <c r="P153" i="2"/>
  <c r="N153" i="2"/>
  <c r="M153" i="2"/>
  <c r="K153" i="2"/>
  <c r="J153" i="2"/>
  <c r="H153" i="2"/>
  <c r="G153" i="2"/>
  <c r="G157" i="2" s="1"/>
  <c r="G165" i="2" s="1"/>
  <c r="T150" i="2"/>
  <c r="S150" i="2"/>
  <c r="Q150" i="2"/>
  <c r="P150" i="2"/>
  <c r="N150" i="2"/>
  <c r="M150" i="2"/>
  <c r="K150" i="2"/>
  <c r="J150" i="2"/>
  <c r="H150" i="2"/>
  <c r="G150" i="2"/>
  <c r="F150" i="2"/>
  <c r="T145" i="2"/>
  <c r="T147" i="2" s="1"/>
  <c r="S145" i="2"/>
  <c r="S147" i="2" s="1"/>
  <c r="Q145" i="2"/>
  <c r="Q147" i="2" s="1"/>
  <c r="P145" i="2"/>
  <c r="P147" i="2" s="1"/>
  <c r="N145" i="2"/>
  <c r="N147" i="2" s="1"/>
  <c r="M145" i="2"/>
  <c r="M147" i="2" s="1"/>
  <c r="K145" i="2"/>
  <c r="K147" i="2" s="1"/>
  <c r="J145" i="2"/>
  <c r="J147" i="2" s="1"/>
  <c r="H145" i="2"/>
  <c r="H147" i="2" s="1"/>
  <c r="G145" i="2"/>
  <c r="G147" i="2" s="1"/>
  <c r="F145" i="2"/>
  <c r="F147" i="2" s="1"/>
  <c r="K135" i="2"/>
  <c r="J135" i="2"/>
  <c r="H135" i="2"/>
  <c r="G135" i="2"/>
  <c r="T126" i="2"/>
  <c r="T130" i="2" s="1"/>
  <c r="S126" i="2"/>
  <c r="S130" i="2" s="1"/>
  <c r="Q126" i="2"/>
  <c r="Q129" i="2" s="1"/>
  <c r="P126" i="2"/>
  <c r="P129" i="2" s="1"/>
  <c r="N126" i="2"/>
  <c r="N130" i="2" s="1"/>
  <c r="M126" i="2"/>
  <c r="M130" i="2" s="1"/>
  <c r="K126" i="2"/>
  <c r="K129" i="2" s="1"/>
  <c r="J126" i="2"/>
  <c r="J129" i="2" s="1"/>
  <c r="H126" i="2"/>
  <c r="H130" i="2" s="1"/>
  <c r="H138" i="2" s="1"/>
  <c r="G126" i="2"/>
  <c r="G130" i="2" s="1"/>
  <c r="G138" i="2" s="1"/>
  <c r="T123" i="2"/>
  <c r="S123" i="2"/>
  <c r="Q123" i="2"/>
  <c r="P123" i="2"/>
  <c r="N123" i="2"/>
  <c r="M123" i="2"/>
  <c r="K123" i="2"/>
  <c r="J123" i="2"/>
  <c r="H123" i="2"/>
  <c r="G123" i="2"/>
  <c r="F123" i="2"/>
  <c r="T118" i="2"/>
  <c r="T120" i="2" s="1"/>
  <c r="S118" i="2"/>
  <c r="S120" i="2" s="1"/>
  <c r="Q118" i="2"/>
  <c r="Q120" i="2" s="1"/>
  <c r="P118" i="2"/>
  <c r="P120" i="2" s="1"/>
  <c r="N118" i="2"/>
  <c r="N120" i="2" s="1"/>
  <c r="M118" i="2"/>
  <c r="M120" i="2" s="1"/>
  <c r="K118" i="2"/>
  <c r="K120" i="2" s="1"/>
  <c r="J118" i="2"/>
  <c r="J120" i="2" s="1"/>
  <c r="H118" i="2"/>
  <c r="H120" i="2" s="1"/>
  <c r="G118" i="2"/>
  <c r="G120" i="2" s="1"/>
  <c r="F118" i="2"/>
  <c r="F120" i="2" s="1"/>
  <c r="T109" i="2"/>
  <c r="S109" i="2"/>
  <c r="Q109" i="2"/>
  <c r="P109" i="2"/>
  <c r="N109" i="2"/>
  <c r="T108" i="2"/>
  <c r="S108" i="2"/>
  <c r="Q108" i="2"/>
  <c r="P108" i="2"/>
  <c r="N108" i="2"/>
  <c r="M108" i="2"/>
  <c r="K108" i="2"/>
  <c r="J108" i="2"/>
  <c r="H108" i="2"/>
  <c r="G108" i="2"/>
  <c r="T99" i="2"/>
  <c r="T103" i="2" s="1"/>
  <c r="S99" i="2"/>
  <c r="S103" i="2" s="1"/>
  <c r="Q99" i="2"/>
  <c r="Q102" i="2" s="1"/>
  <c r="P99" i="2"/>
  <c r="N99" i="2"/>
  <c r="N103" i="2" s="1"/>
  <c r="M99" i="2"/>
  <c r="M102" i="2" s="1"/>
  <c r="K99" i="2"/>
  <c r="K102" i="2" s="1"/>
  <c r="J99" i="2"/>
  <c r="J103" i="2" s="1"/>
  <c r="J111" i="2" s="1"/>
  <c r="H99" i="2"/>
  <c r="H103" i="2" s="1"/>
  <c r="H111" i="2" s="1"/>
  <c r="G99" i="2"/>
  <c r="G102" i="2" s="1"/>
  <c r="T96" i="2"/>
  <c r="S96" i="2"/>
  <c r="Q96" i="2"/>
  <c r="P96" i="2"/>
  <c r="N96" i="2"/>
  <c r="M96" i="2"/>
  <c r="K96" i="2"/>
  <c r="J96" i="2"/>
  <c r="H96" i="2"/>
  <c r="G96" i="2"/>
  <c r="F96" i="2"/>
  <c r="T91" i="2"/>
  <c r="T93" i="2" s="1"/>
  <c r="S91" i="2"/>
  <c r="S93" i="2" s="1"/>
  <c r="Q91" i="2"/>
  <c r="Q93" i="2" s="1"/>
  <c r="P91" i="2"/>
  <c r="P93" i="2" s="1"/>
  <c r="N91" i="2"/>
  <c r="N93" i="2" s="1"/>
  <c r="M91" i="2"/>
  <c r="M93" i="2" s="1"/>
  <c r="K91" i="2"/>
  <c r="K93" i="2" s="1"/>
  <c r="J91" i="2"/>
  <c r="J93" i="2" s="1"/>
  <c r="H91" i="2"/>
  <c r="H93" i="2" s="1"/>
  <c r="G91" i="2"/>
  <c r="G93" i="2" s="1"/>
  <c r="F91" i="2"/>
  <c r="F93" i="2" s="1"/>
  <c r="T82" i="2"/>
  <c r="S82" i="2"/>
  <c r="Q82" i="2"/>
  <c r="P82" i="2"/>
  <c r="N82" i="2"/>
  <c r="T81" i="2"/>
  <c r="S81" i="2"/>
  <c r="Q81" i="2"/>
  <c r="P81" i="2"/>
  <c r="N81" i="2"/>
  <c r="M81" i="2"/>
  <c r="K81" i="2"/>
  <c r="J81" i="2"/>
  <c r="H81" i="2"/>
  <c r="G81" i="2"/>
  <c r="T72" i="2"/>
  <c r="S72" i="2"/>
  <c r="S76" i="2" s="1"/>
  <c r="Q72" i="2"/>
  <c r="Q75" i="2" s="1"/>
  <c r="P72" i="2"/>
  <c r="P75" i="2" s="1"/>
  <c r="N72" i="2"/>
  <c r="N76" i="2" s="1"/>
  <c r="M72" i="2"/>
  <c r="M76" i="2" s="1"/>
  <c r="K72" i="2"/>
  <c r="K75" i="2" s="1"/>
  <c r="J72" i="2"/>
  <c r="J75" i="2" s="1"/>
  <c r="H72" i="2"/>
  <c r="G72" i="2"/>
  <c r="G76" i="2" s="1"/>
  <c r="G84" i="2" s="1"/>
  <c r="T69" i="2"/>
  <c r="S69" i="2"/>
  <c r="Q69" i="2"/>
  <c r="P69" i="2"/>
  <c r="N69" i="2"/>
  <c r="M69" i="2"/>
  <c r="K69" i="2"/>
  <c r="J69" i="2"/>
  <c r="H69" i="2"/>
  <c r="G69" i="2"/>
  <c r="F69" i="2"/>
  <c r="N66" i="2"/>
  <c r="T66" i="2"/>
  <c r="S66" i="2"/>
  <c r="Q66" i="2"/>
  <c r="P66" i="2"/>
  <c r="M66" i="2"/>
  <c r="K66" i="2"/>
  <c r="J66" i="2"/>
  <c r="H66" i="2"/>
  <c r="G66" i="2"/>
  <c r="F66" i="2"/>
  <c r="T18" i="2"/>
  <c r="S18" i="2"/>
  <c r="Q18" i="2"/>
  <c r="P18" i="2"/>
  <c r="N18" i="2"/>
  <c r="M18" i="2"/>
  <c r="K18" i="2"/>
  <c r="J18" i="2"/>
  <c r="H18" i="2"/>
  <c r="G18" i="2"/>
  <c r="T10" i="2"/>
  <c r="S10" i="2"/>
  <c r="Q10" i="2"/>
  <c r="P10" i="2"/>
  <c r="N10" i="2"/>
  <c r="M10" i="2"/>
  <c r="K10" i="2"/>
  <c r="J10" i="2"/>
  <c r="H10" i="2"/>
  <c r="G10" i="2"/>
  <c r="F10" i="2"/>
  <c r="R66" i="2" l="1"/>
  <c r="I138" i="2"/>
  <c r="L93" i="2"/>
  <c r="L120" i="2"/>
  <c r="L147" i="2"/>
  <c r="L174" i="2"/>
  <c r="R174" i="2"/>
  <c r="L201" i="2"/>
  <c r="R201" i="2"/>
  <c r="L228" i="2"/>
  <c r="R228" i="2"/>
  <c r="L255" i="2"/>
  <c r="R255" i="2"/>
  <c r="L282" i="2"/>
  <c r="R282" i="2"/>
  <c r="O66" i="2"/>
  <c r="O93" i="2"/>
  <c r="U93" i="2"/>
  <c r="O120" i="2"/>
  <c r="U120" i="2"/>
  <c r="O147" i="2"/>
  <c r="U147" i="2"/>
  <c r="O174" i="2"/>
  <c r="U174" i="2"/>
  <c r="O201" i="2"/>
  <c r="U201" i="2"/>
  <c r="O228" i="2"/>
  <c r="U228" i="2"/>
  <c r="O255" i="2"/>
  <c r="U255" i="2"/>
  <c r="O282" i="2"/>
  <c r="U282" i="2"/>
  <c r="I66" i="2"/>
  <c r="U66" i="2"/>
  <c r="L75" i="2"/>
  <c r="R75" i="2"/>
  <c r="I93" i="2"/>
  <c r="I120" i="2"/>
  <c r="L129" i="2"/>
  <c r="R129" i="2"/>
  <c r="I147" i="2"/>
  <c r="I174" i="2"/>
  <c r="I201" i="2"/>
  <c r="L210" i="2"/>
  <c r="R210" i="2"/>
  <c r="I228" i="2"/>
  <c r="L237" i="2"/>
  <c r="R237" i="2"/>
  <c r="I255" i="2"/>
  <c r="L264" i="2"/>
  <c r="R264" i="2"/>
  <c r="I282" i="2"/>
  <c r="L66" i="2"/>
  <c r="R93" i="2"/>
  <c r="R120" i="2"/>
  <c r="R147" i="2"/>
  <c r="F286" i="2"/>
  <c r="S124" i="2"/>
  <c r="H286" i="2"/>
  <c r="N286" i="2"/>
  <c r="T286" i="2"/>
  <c r="J124" i="2"/>
  <c r="P124" i="2"/>
  <c r="G232" i="2"/>
  <c r="J259" i="2"/>
  <c r="P259" i="2"/>
  <c r="M264" i="2"/>
  <c r="G156" i="2"/>
  <c r="G151" i="2"/>
  <c r="J97" i="2"/>
  <c r="P97" i="2"/>
  <c r="J205" i="2"/>
  <c r="P205" i="2"/>
  <c r="S259" i="2"/>
  <c r="T264" i="2"/>
  <c r="T272" i="2" s="1"/>
  <c r="P151" i="2"/>
  <c r="N178" i="2"/>
  <c r="M151" i="2"/>
  <c r="M75" i="2"/>
  <c r="T97" i="2"/>
  <c r="T129" i="2"/>
  <c r="T137" i="2" s="1"/>
  <c r="N138" i="2"/>
  <c r="T138" i="2"/>
  <c r="G205" i="2"/>
  <c r="M210" i="2"/>
  <c r="N75" i="2"/>
  <c r="N83" i="2" s="1"/>
  <c r="N210" i="2"/>
  <c r="N218" i="2" s="1"/>
  <c r="S151" i="2"/>
  <c r="T102" i="2"/>
  <c r="T110" i="2" s="1"/>
  <c r="H102" i="2"/>
  <c r="H110" i="2" s="1"/>
  <c r="J178" i="2"/>
  <c r="P178" i="2"/>
  <c r="S205" i="2"/>
  <c r="J232" i="2"/>
  <c r="P232" i="2"/>
  <c r="K286" i="2"/>
  <c r="Q286" i="2"/>
  <c r="J102" i="2"/>
  <c r="F124" i="2"/>
  <c r="K124" i="2"/>
  <c r="K178" i="2"/>
  <c r="N183" i="2"/>
  <c r="N191" i="2" s="1"/>
  <c r="H205" i="2"/>
  <c r="N205" i="2"/>
  <c r="T205" i="2"/>
  <c r="F97" i="2"/>
  <c r="Q97" i="2"/>
  <c r="N102" i="2"/>
  <c r="N110" i="2" s="1"/>
  <c r="H129" i="2"/>
  <c r="H137" i="2" s="1"/>
  <c r="H151" i="2"/>
  <c r="N151" i="2"/>
  <c r="T151" i="2"/>
  <c r="H178" i="2"/>
  <c r="P183" i="2"/>
  <c r="M232" i="2"/>
  <c r="M237" i="2"/>
  <c r="H264" i="2"/>
  <c r="H272" i="2" s="1"/>
  <c r="G286" i="2"/>
  <c r="M286" i="2"/>
  <c r="S286" i="2"/>
  <c r="Q291" i="2"/>
  <c r="Q299" i="2" s="1"/>
  <c r="N97" i="2"/>
  <c r="M124" i="2"/>
  <c r="K97" i="2"/>
  <c r="Q124" i="2"/>
  <c r="H157" i="2"/>
  <c r="H165" i="2" s="1"/>
  <c r="I165" i="2" s="1"/>
  <c r="H156" i="2"/>
  <c r="H164" i="2" s="1"/>
  <c r="N157" i="2"/>
  <c r="N165" i="2" s="1"/>
  <c r="N156" i="2"/>
  <c r="N164" i="2" s="1"/>
  <c r="T157" i="2"/>
  <c r="T165" i="2" s="1"/>
  <c r="T156" i="2"/>
  <c r="T164" i="2" s="1"/>
  <c r="H238" i="2"/>
  <c r="H246" i="2" s="1"/>
  <c r="H237" i="2"/>
  <c r="H245" i="2" s="1"/>
  <c r="T238" i="2"/>
  <c r="T246" i="2" s="1"/>
  <c r="T237" i="2"/>
  <c r="T245" i="2" s="1"/>
  <c r="G292" i="2"/>
  <c r="G300" i="2" s="1"/>
  <c r="G291" i="2"/>
  <c r="S292" i="2"/>
  <c r="S300" i="2" s="1"/>
  <c r="S291" i="2"/>
  <c r="G97" i="2"/>
  <c r="M97" i="2"/>
  <c r="S97" i="2"/>
  <c r="G124" i="2"/>
  <c r="M129" i="2"/>
  <c r="F151" i="2"/>
  <c r="K151" i="2"/>
  <c r="Q151" i="2"/>
  <c r="J157" i="2"/>
  <c r="J165" i="2" s="1"/>
  <c r="J156" i="2"/>
  <c r="P157" i="2"/>
  <c r="P165" i="2" s="1"/>
  <c r="P156" i="2"/>
  <c r="F178" i="2"/>
  <c r="M205" i="2"/>
  <c r="G211" i="2"/>
  <c r="G219" i="2" s="1"/>
  <c r="I219" i="2" s="1"/>
  <c r="G210" i="2"/>
  <c r="S211" i="2"/>
  <c r="S219" i="2" s="1"/>
  <c r="S210" i="2"/>
  <c r="H299" i="2"/>
  <c r="N299" i="2"/>
  <c r="T299" i="2"/>
  <c r="H76" i="2"/>
  <c r="H84" i="2" s="1"/>
  <c r="I84" i="2" s="1"/>
  <c r="H75" i="2"/>
  <c r="H83" i="2" s="1"/>
  <c r="T76" i="2"/>
  <c r="T84" i="2" s="1"/>
  <c r="T75" i="2"/>
  <c r="T83" i="2" s="1"/>
  <c r="S75" i="2"/>
  <c r="H97" i="2"/>
  <c r="K110" i="2"/>
  <c r="Q110" i="2"/>
  <c r="S129" i="2"/>
  <c r="M138" i="2"/>
  <c r="O138" i="2" s="1"/>
  <c r="S138" i="2"/>
  <c r="U138" i="2" s="1"/>
  <c r="K156" i="2"/>
  <c r="K164" i="2" s="1"/>
  <c r="K157" i="2"/>
  <c r="K165" i="2" s="1"/>
  <c r="Q156" i="2"/>
  <c r="Q164" i="2" s="1"/>
  <c r="Q157" i="2"/>
  <c r="Q165" i="2" s="1"/>
  <c r="Q178" i="2"/>
  <c r="T178" i="2"/>
  <c r="T183" i="2"/>
  <c r="T191" i="2" s="1"/>
  <c r="T210" i="2"/>
  <c r="T218" i="2" s="1"/>
  <c r="F232" i="2"/>
  <c r="K232" i="2"/>
  <c r="Q232" i="2"/>
  <c r="N237" i="2"/>
  <c r="N245" i="2" s="1"/>
  <c r="G265" i="2"/>
  <c r="G273" i="2" s="1"/>
  <c r="I273" i="2" s="1"/>
  <c r="G264" i="2"/>
  <c r="S265" i="2"/>
  <c r="S273" i="2" s="1"/>
  <c r="S264" i="2"/>
  <c r="M291" i="2"/>
  <c r="F70" i="2"/>
  <c r="K70" i="2"/>
  <c r="Q70" i="2"/>
  <c r="G70" i="2"/>
  <c r="M70" i="2"/>
  <c r="S70" i="2"/>
  <c r="G75" i="2"/>
  <c r="P103" i="2"/>
  <c r="P111" i="2" s="1"/>
  <c r="P102" i="2"/>
  <c r="G129" i="2"/>
  <c r="J151" i="2"/>
  <c r="J184" i="2"/>
  <c r="J192" i="2" s="1"/>
  <c r="J183" i="2"/>
  <c r="H183" i="2"/>
  <c r="H191" i="2" s="1"/>
  <c r="H210" i="2"/>
  <c r="H218" i="2" s="1"/>
  <c r="H232" i="2"/>
  <c r="N232" i="2"/>
  <c r="T232" i="2"/>
  <c r="S232" i="2"/>
  <c r="G238" i="2"/>
  <c r="G246" i="2" s="1"/>
  <c r="G237" i="2"/>
  <c r="S238" i="2"/>
  <c r="S246" i="2" s="1"/>
  <c r="U246" i="2" s="1"/>
  <c r="S237" i="2"/>
  <c r="G259" i="2"/>
  <c r="M259" i="2"/>
  <c r="J286" i="2"/>
  <c r="P286" i="2"/>
  <c r="M246" i="2"/>
  <c r="H259" i="2"/>
  <c r="N259" i="2"/>
  <c r="T259" i="2"/>
  <c r="N264" i="2"/>
  <c r="N272" i="2" s="1"/>
  <c r="J70" i="2"/>
  <c r="P70" i="2"/>
  <c r="H70" i="2"/>
  <c r="N70" i="2"/>
  <c r="T70" i="2"/>
  <c r="H124" i="2"/>
  <c r="N124" i="2"/>
  <c r="T124" i="2"/>
  <c r="N129" i="2"/>
  <c r="N137" i="2" s="1"/>
  <c r="M157" i="2"/>
  <c r="M165" i="2" s="1"/>
  <c r="M156" i="2"/>
  <c r="S157" i="2"/>
  <c r="S165" i="2" s="1"/>
  <c r="S156" i="2"/>
  <c r="G178" i="2"/>
  <c r="M178" i="2"/>
  <c r="S178" i="2"/>
  <c r="F205" i="2"/>
  <c r="K205" i="2"/>
  <c r="Q205" i="2"/>
  <c r="N246" i="2"/>
  <c r="F259" i="2"/>
  <c r="K259" i="2"/>
  <c r="Q259" i="2"/>
  <c r="K291" i="2"/>
  <c r="K299" i="2" s="1"/>
  <c r="K191" i="2"/>
  <c r="Q191" i="2"/>
  <c r="Q300" i="2"/>
  <c r="J299" i="2"/>
  <c r="P299" i="2"/>
  <c r="M300" i="2"/>
  <c r="H292" i="2"/>
  <c r="H300" i="2" s="1"/>
  <c r="N292" i="2"/>
  <c r="N300" i="2" s="1"/>
  <c r="T292" i="2"/>
  <c r="T300" i="2" s="1"/>
  <c r="J292" i="2"/>
  <c r="J300" i="2" s="1"/>
  <c r="L300" i="2" s="1"/>
  <c r="P292" i="2"/>
  <c r="P300" i="2" s="1"/>
  <c r="J272" i="2"/>
  <c r="P272" i="2"/>
  <c r="M273" i="2"/>
  <c r="K272" i="2"/>
  <c r="Q272" i="2"/>
  <c r="N273" i="2"/>
  <c r="T273" i="2"/>
  <c r="J265" i="2"/>
  <c r="J273" i="2" s="1"/>
  <c r="P265" i="2"/>
  <c r="P273" i="2" s="1"/>
  <c r="K265" i="2"/>
  <c r="K273" i="2" s="1"/>
  <c r="Q265" i="2"/>
  <c r="Q273" i="2" s="1"/>
  <c r="J245" i="2"/>
  <c r="P245" i="2"/>
  <c r="K245" i="2"/>
  <c r="Q245" i="2"/>
  <c r="J238" i="2"/>
  <c r="J246" i="2" s="1"/>
  <c r="P238" i="2"/>
  <c r="P246" i="2" s="1"/>
  <c r="K238" i="2"/>
  <c r="K246" i="2" s="1"/>
  <c r="Q238" i="2"/>
  <c r="Q246" i="2" s="1"/>
  <c r="J218" i="2"/>
  <c r="P218" i="2"/>
  <c r="M219" i="2"/>
  <c r="K218" i="2"/>
  <c r="Q218" i="2"/>
  <c r="N219" i="2"/>
  <c r="T219" i="2"/>
  <c r="J211" i="2"/>
  <c r="J219" i="2" s="1"/>
  <c r="P211" i="2"/>
  <c r="P219" i="2" s="1"/>
  <c r="K211" i="2"/>
  <c r="K219" i="2" s="1"/>
  <c r="Q211" i="2"/>
  <c r="Q219" i="2" s="1"/>
  <c r="S192" i="2"/>
  <c r="G191" i="2"/>
  <c r="M191" i="2"/>
  <c r="P192" i="2"/>
  <c r="N192" i="2"/>
  <c r="T192" i="2"/>
  <c r="K184" i="2"/>
  <c r="K192" i="2" s="1"/>
  <c r="G184" i="2"/>
  <c r="G192" i="2" s="1"/>
  <c r="I192" i="2" s="1"/>
  <c r="M184" i="2"/>
  <c r="M192" i="2" s="1"/>
  <c r="S183" i="2"/>
  <c r="Q184" i="2"/>
  <c r="Q192" i="2" s="1"/>
  <c r="J137" i="2"/>
  <c r="P137" i="2"/>
  <c r="K137" i="2"/>
  <c r="Q137" i="2"/>
  <c r="J130" i="2"/>
  <c r="J138" i="2" s="1"/>
  <c r="P130" i="2"/>
  <c r="P138" i="2" s="1"/>
  <c r="K130" i="2"/>
  <c r="K138" i="2" s="1"/>
  <c r="Q130" i="2"/>
  <c r="Q138" i="2" s="1"/>
  <c r="S111" i="2"/>
  <c r="G110" i="2"/>
  <c r="I110" i="2" s="1"/>
  <c r="M110" i="2"/>
  <c r="N111" i="2"/>
  <c r="T111" i="2"/>
  <c r="K103" i="2"/>
  <c r="K111" i="2" s="1"/>
  <c r="L111" i="2" s="1"/>
  <c r="G103" i="2"/>
  <c r="G111" i="2" s="1"/>
  <c r="I111" i="2" s="1"/>
  <c r="M103" i="2"/>
  <c r="M111" i="2" s="1"/>
  <c r="S102" i="2"/>
  <c r="Q103" i="2"/>
  <c r="Q111" i="2" s="1"/>
  <c r="J83" i="2"/>
  <c r="P83" i="2"/>
  <c r="M84" i="2"/>
  <c r="S84" i="2"/>
  <c r="K83" i="2"/>
  <c r="Q83" i="2"/>
  <c r="N84" i="2"/>
  <c r="J76" i="2"/>
  <c r="J84" i="2" s="1"/>
  <c r="P76" i="2"/>
  <c r="P84" i="2" s="1"/>
  <c r="K76" i="2"/>
  <c r="K84" i="2" s="1"/>
  <c r="Q76" i="2"/>
  <c r="Q84" i="2" s="1"/>
  <c r="T7" i="2"/>
  <c r="H7" i="2"/>
  <c r="Q7" i="2"/>
  <c r="N7" i="2"/>
  <c r="K7" i="2"/>
  <c r="M22" i="2"/>
  <c r="K21" i="2"/>
  <c r="J21" i="2"/>
  <c r="H22" i="2"/>
  <c r="K22" i="2"/>
  <c r="K30" i="2" s="1"/>
  <c r="N22" i="2"/>
  <c r="P22" i="2"/>
  <c r="Q22" i="2"/>
  <c r="S22" i="2"/>
  <c r="T22" i="2"/>
  <c r="G22" i="2"/>
  <c r="H21" i="2"/>
  <c r="M21" i="2"/>
  <c r="N21" i="2"/>
  <c r="P21" i="2"/>
  <c r="Q21" i="2"/>
  <c r="S21" i="2"/>
  <c r="T21" i="2"/>
  <c r="G21" i="2"/>
  <c r="T45" i="2"/>
  <c r="T49" i="2" s="1"/>
  <c r="S45" i="2"/>
  <c r="S48" i="2" s="1"/>
  <c r="Q45" i="2"/>
  <c r="Q48" i="2" s="1"/>
  <c r="P45" i="2"/>
  <c r="P49" i="2" s="1"/>
  <c r="N45" i="2"/>
  <c r="N49" i="2" s="1"/>
  <c r="N57" i="2" s="1"/>
  <c r="M45" i="2"/>
  <c r="M48" i="2" s="1"/>
  <c r="M56" i="2" s="1"/>
  <c r="K45" i="2"/>
  <c r="K48" i="2" s="1"/>
  <c r="J45" i="2"/>
  <c r="J49" i="2" s="1"/>
  <c r="H45" i="2"/>
  <c r="H49" i="2" s="1"/>
  <c r="G45" i="2"/>
  <c r="G49" i="2" s="1"/>
  <c r="G39" i="2"/>
  <c r="H39" i="2"/>
  <c r="F39" i="2"/>
  <c r="T37" i="2"/>
  <c r="T39" i="2" s="1"/>
  <c r="S37" i="2"/>
  <c r="S39" i="2" s="1"/>
  <c r="Q37" i="2"/>
  <c r="Q39" i="2" s="1"/>
  <c r="P37" i="2"/>
  <c r="P39" i="2" s="1"/>
  <c r="N37" i="2"/>
  <c r="N39" i="2" s="1"/>
  <c r="M37" i="2"/>
  <c r="M39" i="2" s="1"/>
  <c r="K37" i="2"/>
  <c r="K39" i="2" s="1"/>
  <c r="J37" i="2"/>
  <c r="J39" i="2" s="1"/>
  <c r="O111" i="2" l="1"/>
  <c r="O192" i="2"/>
  <c r="R300" i="2"/>
  <c r="I246" i="2"/>
  <c r="L299" i="2"/>
  <c r="O70" i="2"/>
  <c r="O205" i="2"/>
  <c r="L84" i="2"/>
  <c r="R138" i="2"/>
  <c r="R137" i="2"/>
  <c r="O165" i="2"/>
  <c r="L286" i="2"/>
  <c r="U97" i="2"/>
  <c r="L70" i="2"/>
  <c r="O259" i="2"/>
  <c r="I151" i="2"/>
  <c r="O97" i="2"/>
  <c r="O191" i="2"/>
  <c r="U165" i="2"/>
  <c r="I183" i="2"/>
  <c r="R84" i="2"/>
  <c r="O110" i="2"/>
  <c r="I191" i="2"/>
  <c r="R219" i="2"/>
  <c r="L246" i="2"/>
  <c r="L245" i="2"/>
  <c r="L273" i="2"/>
  <c r="R286" i="2"/>
  <c r="U232" i="2"/>
  <c r="L151" i="2"/>
  <c r="O286" i="2"/>
  <c r="R232" i="2"/>
  <c r="L178" i="2"/>
  <c r="R205" i="2"/>
  <c r="O39" i="2"/>
  <c r="U39" i="2"/>
  <c r="R218" i="2"/>
  <c r="L272" i="2"/>
  <c r="U178" i="2"/>
  <c r="O102" i="2"/>
  <c r="L39" i="2"/>
  <c r="R39" i="2"/>
  <c r="I39" i="2"/>
  <c r="U84" i="2"/>
  <c r="U192" i="2"/>
  <c r="L219" i="2"/>
  <c r="O273" i="2"/>
  <c r="O300" i="2"/>
  <c r="I102" i="2"/>
  <c r="S245" i="2"/>
  <c r="U245" i="2" s="1"/>
  <c r="U237" i="2"/>
  <c r="G83" i="2"/>
  <c r="I83" i="2" s="1"/>
  <c r="I75" i="2"/>
  <c r="S272" i="2"/>
  <c r="U272" i="2" s="1"/>
  <c r="U264" i="2"/>
  <c r="G218" i="2"/>
  <c r="I218" i="2" s="1"/>
  <c r="I210" i="2"/>
  <c r="P164" i="2"/>
  <c r="R164" i="2" s="1"/>
  <c r="R156" i="2"/>
  <c r="S299" i="2"/>
  <c r="U299" i="2" s="1"/>
  <c r="U291" i="2"/>
  <c r="O124" i="2"/>
  <c r="O232" i="2"/>
  <c r="I124" i="2"/>
  <c r="M83" i="2"/>
  <c r="O83" i="2" s="1"/>
  <c r="O75" i="2"/>
  <c r="R97" i="2"/>
  <c r="M272" i="2"/>
  <c r="O272" i="2" s="1"/>
  <c r="O264" i="2"/>
  <c r="R124" i="2"/>
  <c r="I21" i="2"/>
  <c r="R21" i="2"/>
  <c r="L21" i="2"/>
  <c r="O84" i="2"/>
  <c r="S110" i="2"/>
  <c r="U110" i="2" s="1"/>
  <c r="U102" i="2"/>
  <c r="U111" i="2"/>
  <c r="L138" i="2"/>
  <c r="L137" i="2"/>
  <c r="R192" i="2"/>
  <c r="O219" i="2"/>
  <c r="R272" i="2"/>
  <c r="R299" i="2"/>
  <c r="I259" i="2"/>
  <c r="I205" i="2"/>
  <c r="S164" i="2"/>
  <c r="U164" i="2" s="1"/>
  <c r="U156" i="2"/>
  <c r="R70" i="2"/>
  <c r="G137" i="2"/>
  <c r="I137" i="2" s="1"/>
  <c r="I129" i="2"/>
  <c r="U70" i="2"/>
  <c r="U273" i="2"/>
  <c r="R165" i="2"/>
  <c r="U300" i="2"/>
  <c r="P191" i="2"/>
  <c r="R191" i="2" s="1"/>
  <c r="R183" i="2"/>
  <c r="I97" i="2"/>
  <c r="J110" i="2"/>
  <c r="L110" i="2" s="1"/>
  <c r="L102" i="2"/>
  <c r="L232" i="2"/>
  <c r="O151" i="2"/>
  <c r="U259" i="2"/>
  <c r="L97" i="2"/>
  <c r="R259" i="2"/>
  <c r="L124" i="2"/>
  <c r="U124" i="2"/>
  <c r="R291" i="2"/>
  <c r="R83" i="2"/>
  <c r="R246" i="2"/>
  <c r="R245" i="2"/>
  <c r="R273" i="2"/>
  <c r="G245" i="2"/>
  <c r="I245" i="2" s="1"/>
  <c r="I237" i="2"/>
  <c r="J191" i="2"/>
  <c r="L191" i="2" s="1"/>
  <c r="L183" i="2"/>
  <c r="P110" i="2"/>
  <c r="R110" i="2" s="1"/>
  <c r="R102" i="2"/>
  <c r="I70" i="2"/>
  <c r="G272" i="2"/>
  <c r="I272" i="2" s="1"/>
  <c r="I264" i="2"/>
  <c r="S137" i="2"/>
  <c r="U137" i="2" s="1"/>
  <c r="U129" i="2"/>
  <c r="S83" i="2"/>
  <c r="U83" i="2" s="1"/>
  <c r="U75" i="2"/>
  <c r="S218" i="2"/>
  <c r="U218" i="2" s="1"/>
  <c r="U210" i="2"/>
  <c r="J164" i="2"/>
  <c r="L164" i="2" s="1"/>
  <c r="L156" i="2"/>
  <c r="G299" i="2"/>
  <c r="I299" i="2" s="1"/>
  <c r="I291" i="2"/>
  <c r="U205" i="2"/>
  <c r="M218" i="2"/>
  <c r="O218" i="2" s="1"/>
  <c r="O210" i="2"/>
  <c r="L259" i="2"/>
  <c r="I286" i="2"/>
  <c r="L291" i="2"/>
  <c r="U21" i="2"/>
  <c r="O21" i="2"/>
  <c r="L83" i="2"/>
  <c r="S191" i="2"/>
  <c r="U191" i="2" s="1"/>
  <c r="U183" i="2"/>
  <c r="L218" i="2"/>
  <c r="O178" i="2"/>
  <c r="M164" i="2"/>
  <c r="O164" i="2" s="1"/>
  <c r="O156" i="2"/>
  <c r="O246" i="2"/>
  <c r="L192" i="2"/>
  <c r="R111" i="2"/>
  <c r="M299" i="2"/>
  <c r="O299" i="2" s="1"/>
  <c r="O291" i="2"/>
  <c r="I232" i="2"/>
  <c r="U219" i="2"/>
  <c r="I178" i="2"/>
  <c r="L165" i="2"/>
  <c r="M137" i="2"/>
  <c r="O137" i="2" s="1"/>
  <c r="O129" i="2"/>
  <c r="I300" i="2"/>
  <c r="U286" i="2"/>
  <c r="M245" i="2"/>
  <c r="O245" i="2" s="1"/>
  <c r="O237" i="2"/>
  <c r="R178" i="2"/>
  <c r="U151" i="2"/>
  <c r="R151" i="2"/>
  <c r="L205" i="2"/>
  <c r="G164" i="2"/>
  <c r="I164" i="2" s="1"/>
  <c r="I156" i="2"/>
  <c r="O183" i="2"/>
  <c r="M49" i="2"/>
  <c r="M57" i="2" s="1"/>
  <c r="T48" i="2"/>
  <c r="U48" i="2" s="1"/>
  <c r="N48" i="2"/>
  <c r="H48" i="2"/>
  <c r="G48" i="2"/>
  <c r="S49" i="2"/>
  <c r="P48" i="2"/>
  <c r="R48" i="2" s="1"/>
  <c r="J48" i="2"/>
  <c r="L48" i="2" s="1"/>
  <c r="Q49" i="2"/>
  <c r="K49" i="2"/>
  <c r="J22" i="2"/>
  <c r="O48" i="2" l="1"/>
  <c r="N56" i="2"/>
  <c r="I48" i="2"/>
  <c r="G12" i="2"/>
  <c r="F12" i="2"/>
  <c r="M12" i="2"/>
  <c r="Q12" i="2"/>
  <c r="H12" i="2"/>
  <c r="T12" i="2"/>
  <c r="P12" i="2"/>
  <c r="J12" i="2"/>
  <c r="K12" i="2"/>
  <c r="N12" i="2"/>
  <c r="S12" i="2"/>
  <c r="R12" i="2" l="1"/>
  <c r="U12" i="2"/>
  <c r="O12" i="2"/>
  <c r="I12" i="2"/>
  <c r="L12" i="2"/>
  <c r="B12" i="2"/>
  <c r="A301" i="2" l="1"/>
  <c r="A276" i="2" s="1"/>
  <c r="A274" i="2"/>
  <c r="A249" i="2" s="1"/>
  <c r="A247" i="2"/>
  <c r="A222" i="2" s="1"/>
  <c r="A220" i="2"/>
  <c r="A195" i="2" s="1"/>
  <c r="A193" i="2"/>
  <c r="A168" i="2" s="1"/>
  <c r="A166" i="2"/>
  <c r="A141" i="2" s="1"/>
  <c r="A139" i="2"/>
  <c r="A114" i="2" s="1"/>
  <c r="A112" i="2"/>
  <c r="A87" i="2" s="1"/>
  <c r="A85" i="2"/>
  <c r="A60" i="2" s="1"/>
  <c r="H57" i="2" l="1"/>
  <c r="J57" i="2"/>
  <c r="G54" i="2"/>
  <c r="H54" i="2"/>
  <c r="J54" i="2"/>
  <c r="K54" i="2"/>
  <c r="P54" i="2"/>
  <c r="Q54" i="2"/>
  <c r="S54" i="2"/>
  <c r="T54" i="2"/>
  <c r="P55" i="2"/>
  <c r="Q55" i="2"/>
  <c r="S55" i="2"/>
  <c r="T55" i="2"/>
  <c r="T42" i="2"/>
  <c r="S42" i="2"/>
  <c r="Q42" i="2"/>
  <c r="P42" i="2"/>
  <c r="N42" i="2"/>
  <c r="M42" i="2"/>
  <c r="K42" i="2"/>
  <c r="J42" i="2"/>
  <c r="H42" i="2"/>
  <c r="G42" i="2"/>
  <c r="F42" i="2"/>
  <c r="K56" i="2" l="1"/>
  <c r="T56" i="2"/>
  <c r="J56" i="2"/>
  <c r="M43" i="2"/>
  <c r="S43" i="2"/>
  <c r="N43" i="2"/>
  <c r="T43" i="2"/>
  <c r="P56" i="2"/>
  <c r="P43" i="2"/>
  <c r="S56" i="2"/>
  <c r="K43" i="2"/>
  <c r="Q43" i="2"/>
  <c r="G56" i="2"/>
  <c r="T57" i="2"/>
  <c r="P57" i="2"/>
  <c r="F43" i="2"/>
  <c r="G43" i="2"/>
  <c r="H43" i="2"/>
  <c r="J43" i="2"/>
  <c r="J30" i="2"/>
  <c r="L30" i="2" s="1"/>
  <c r="Q56" i="2"/>
  <c r="K57" i="2"/>
  <c r="L57" i="2" s="1"/>
  <c r="G57" i="2"/>
  <c r="I57" i="2" s="1"/>
  <c r="S57" i="2"/>
  <c r="Q57" i="2"/>
  <c r="H56" i="2"/>
  <c r="A31" i="2"/>
  <c r="A6" i="2" s="1"/>
  <c r="T28" i="2"/>
  <c r="S28" i="2"/>
  <c r="S30" i="2" s="1"/>
  <c r="Q28" i="2"/>
  <c r="P28" i="2"/>
  <c r="N28" i="2"/>
  <c r="T27" i="2"/>
  <c r="S27" i="2"/>
  <c r="Q27" i="2"/>
  <c r="P27" i="2"/>
  <c r="P29" i="2" s="1"/>
  <c r="N27" i="2"/>
  <c r="M27" i="2"/>
  <c r="K27" i="2"/>
  <c r="K29" i="2" s="1"/>
  <c r="J27" i="2"/>
  <c r="H27" i="2"/>
  <c r="H29" i="2" s="1"/>
  <c r="G27" i="2"/>
  <c r="G29" i="2" s="1"/>
  <c r="H30" i="2"/>
  <c r="G30" i="2"/>
  <c r="T15" i="2"/>
  <c r="T16" i="2" s="1"/>
  <c r="S15" i="2"/>
  <c r="S16" i="2" s="1"/>
  <c r="Q15" i="2"/>
  <c r="Q16" i="2" s="1"/>
  <c r="P15" i="2"/>
  <c r="P16" i="2" s="1"/>
  <c r="N15" i="2"/>
  <c r="N16" i="2" s="1"/>
  <c r="M15" i="2"/>
  <c r="M16" i="2" s="1"/>
  <c r="K15" i="2"/>
  <c r="K16" i="2" s="1"/>
  <c r="J15" i="2"/>
  <c r="J16" i="2" s="1"/>
  <c r="H15" i="2"/>
  <c r="G15" i="2"/>
  <c r="F15" i="2"/>
  <c r="U57" i="2" l="1"/>
  <c r="O57" i="2"/>
  <c r="O16" i="2"/>
  <c r="U16" i="2"/>
  <c r="I29" i="2"/>
  <c r="U56" i="2"/>
  <c r="L56" i="2"/>
  <c r="L16" i="2"/>
  <c r="R16" i="2"/>
  <c r="I30" i="2"/>
  <c r="L43" i="2"/>
  <c r="I43" i="2"/>
  <c r="I56" i="2"/>
  <c r="O56" i="2"/>
  <c r="R57" i="2"/>
  <c r="R43" i="2"/>
  <c r="U43" i="2"/>
  <c r="R56" i="2"/>
  <c r="O43" i="2"/>
  <c r="N29" i="2"/>
  <c r="P30" i="2"/>
  <c r="M29" i="2"/>
  <c r="T29" i="2"/>
  <c r="T30" i="2"/>
  <c r="U30" i="2" s="1"/>
  <c r="S29" i="2"/>
  <c r="N30" i="2"/>
  <c r="J29" i="2"/>
  <c r="L29" i="2" s="1"/>
  <c r="F16" i="2"/>
  <c r="Q29" i="2"/>
  <c r="R29" i="2" s="1"/>
  <c r="Q30" i="2"/>
  <c r="O29" i="2" l="1"/>
  <c r="O30" i="2"/>
  <c r="U29" i="2"/>
  <c r="P31" i="2"/>
  <c r="R30" i="2"/>
  <c r="F31" i="2"/>
  <c r="S31" i="2"/>
  <c r="J31" i="2"/>
  <c r="N31" i="2"/>
  <c r="T31" i="2"/>
  <c r="M31" i="2"/>
  <c r="Q31" i="2"/>
  <c r="K31" i="2"/>
  <c r="H16" i="2"/>
  <c r="H31" i="2" s="1"/>
  <c r="G16" i="2"/>
  <c r="G31" i="2" s="1"/>
  <c r="B282" i="2"/>
  <c r="B255" i="2"/>
  <c r="B228" i="2"/>
  <c r="B201" i="2"/>
  <c r="B174" i="2"/>
  <c r="B147" i="2"/>
  <c r="B120" i="2"/>
  <c r="B93" i="2"/>
  <c r="B66" i="2"/>
  <c r="B39" i="2"/>
  <c r="A58" i="2" s="1"/>
  <c r="I31" i="2" l="1"/>
  <c r="O31" i="2"/>
  <c r="U31" i="2"/>
  <c r="E31" i="2"/>
  <c r="I16" i="2"/>
  <c r="L31" i="2"/>
  <c r="R31" i="2"/>
  <c r="S166" i="2"/>
  <c r="P220" i="2" l="1"/>
  <c r="F301" i="2"/>
  <c r="S220" i="2"/>
  <c r="F274" i="2"/>
  <c r="Q301" i="2"/>
  <c r="K301" i="2"/>
  <c r="H301" i="2"/>
  <c r="T247" i="2"/>
  <c r="T220" i="2"/>
  <c r="T193" i="2"/>
  <c r="P193" i="2"/>
  <c r="Q193" i="2"/>
  <c r="R193" i="2" l="1"/>
  <c r="U220" i="2"/>
  <c r="G301" i="2"/>
  <c r="I301" i="2" s="1"/>
  <c r="S301" i="2"/>
  <c r="M301" i="2"/>
  <c r="J301" i="2"/>
  <c r="L301" i="2" s="1"/>
  <c r="G274" i="2"/>
  <c r="P274" i="2"/>
  <c r="G193" i="2"/>
  <c r="G220" i="2"/>
  <c r="K220" i="2"/>
  <c r="N301" i="2"/>
  <c r="H247" i="2"/>
  <c r="P301" i="2"/>
  <c r="R301" i="2" s="1"/>
  <c r="N274" i="2"/>
  <c r="M274" i="2"/>
  <c r="J247" i="2"/>
  <c r="H193" i="2"/>
  <c r="J193" i="2"/>
  <c r="K193" i="2"/>
  <c r="M193" i="2"/>
  <c r="J220" i="2"/>
  <c r="F193" i="2"/>
  <c r="S193" i="2"/>
  <c r="U193" i="2" s="1"/>
  <c r="P247" i="2"/>
  <c r="N247" i="2"/>
  <c r="M247" i="2"/>
  <c r="Q274" i="2"/>
  <c r="H274" i="2"/>
  <c r="K274" i="2"/>
  <c r="M220" i="2"/>
  <c r="N220" i="2"/>
  <c r="K247" i="2"/>
  <c r="T274" i="2"/>
  <c r="Q247" i="2"/>
  <c r="J274" i="2"/>
  <c r="N193" i="2"/>
  <c r="G247" i="2"/>
  <c r="T301" i="2"/>
  <c r="H220" i="2"/>
  <c r="S274" i="2"/>
  <c r="S247" i="2"/>
  <c r="U247" i="2" s="1"/>
  <c r="Q220" i="2"/>
  <c r="R220" i="2" s="1"/>
  <c r="F220" i="2"/>
  <c r="F247" i="2"/>
  <c r="I274" i="2" l="1"/>
  <c r="I247" i="2"/>
  <c r="I220" i="2"/>
  <c r="I193" i="2"/>
  <c r="L274" i="2"/>
  <c r="E247" i="2"/>
  <c r="U274" i="2"/>
  <c r="R247" i="2"/>
  <c r="O301" i="2"/>
  <c r="L220" i="2"/>
  <c r="E274" i="2"/>
  <c r="E220" i="2"/>
  <c r="O274" i="2"/>
  <c r="U301" i="2"/>
  <c r="L247" i="2"/>
  <c r="O193" i="2"/>
  <c r="R274" i="2"/>
  <c r="E301" i="2"/>
  <c r="O220" i="2"/>
  <c r="O247" i="2"/>
  <c r="E193" i="2"/>
  <c r="L193" i="2"/>
  <c r="F166" i="2"/>
  <c r="K166" i="2"/>
  <c r="M166" i="2"/>
  <c r="Q166" i="2"/>
  <c r="N166" i="2"/>
  <c r="T166" i="2"/>
  <c r="U166" i="2" s="1"/>
  <c r="O166" i="2" l="1"/>
  <c r="G166" i="2"/>
  <c r="J166" i="2"/>
  <c r="L166" i="2" s="1"/>
  <c r="G139" i="2"/>
  <c r="P166" i="2"/>
  <c r="R166" i="2" s="1"/>
  <c r="H166" i="2"/>
  <c r="F139" i="2"/>
  <c r="P85" i="2"/>
  <c r="Q112" i="2"/>
  <c r="M85" i="2"/>
  <c r="K85" i="2"/>
  <c r="M112" i="2"/>
  <c r="T85" i="2"/>
  <c r="Q139" i="2"/>
  <c r="P139" i="2"/>
  <c r="M139" i="2"/>
  <c r="K139" i="2"/>
  <c r="N139" i="2"/>
  <c r="T112" i="2"/>
  <c r="H112" i="2"/>
  <c r="F112" i="2"/>
  <c r="T139" i="2"/>
  <c r="S139" i="2"/>
  <c r="J139" i="2"/>
  <c r="H139" i="2"/>
  <c r="N112" i="2"/>
  <c r="K112" i="2"/>
  <c r="J112" i="2"/>
  <c r="P112" i="2"/>
  <c r="S112" i="2"/>
  <c r="G112" i="2"/>
  <c r="H85" i="2"/>
  <c r="G85" i="2"/>
  <c r="F85" i="2"/>
  <c r="J85" i="2"/>
  <c r="L85" i="2" s="1"/>
  <c r="N85" i="2"/>
  <c r="S85" i="2"/>
  <c r="U85" i="2" s="1"/>
  <c r="Q85" i="2"/>
  <c r="P58" i="2"/>
  <c r="H58" i="2"/>
  <c r="N58" i="2"/>
  <c r="M58" i="2"/>
  <c r="Q58" i="2"/>
  <c r="K58" i="2"/>
  <c r="F58" i="2"/>
  <c r="J58" i="2"/>
  <c r="T58" i="2"/>
  <c r="G58" i="2"/>
  <c r="S58" i="2"/>
  <c r="R112" i="2" l="1"/>
  <c r="I85" i="2"/>
  <c r="I166" i="2"/>
  <c r="I58" i="2"/>
  <c r="I112" i="2"/>
  <c r="I139" i="2"/>
  <c r="L112" i="2"/>
  <c r="L139" i="2"/>
  <c r="O58" i="2"/>
  <c r="U112" i="2"/>
  <c r="O139" i="2"/>
  <c r="O112" i="2"/>
  <c r="R85" i="2"/>
  <c r="R58" i="2"/>
  <c r="U139" i="2"/>
  <c r="R139" i="2"/>
  <c r="E139" i="2"/>
  <c r="L58" i="2"/>
  <c r="E85" i="2"/>
  <c r="O85" i="2"/>
  <c r="U58" i="2"/>
  <c r="E58" i="2"/>
  <c r="E112" i="2"/>
  <c r="E166" i="2"/>
  <c r="P303" i="2"/>
  <c r="N303" i="2"/>
  <c r="T303" i="2"/>
  <c r="J303" i="2"/>
  <c r="M303" i="2"/>
  <c r="S303" i="2"/>
  <c r="U303" i="2" l="1"/>
  <c r="O303" i="2"/>
  <c r="E303" i="2"/>
  <c r="G303" i="2"/>
  <c r="K303" i="2"/>
  <c r="L303" i="2" s="1"/>
  <c r="H303" i="2"/>
  <c r="Q303" i="2"/>
  <c r="R303" i="2" s="1"/>
  <c r="F303" i="2"/>
  <c r="I303" i="2" l="1"/>
</calcChain>
</file>

<file path=xl/sharedStrings.xml><?xml version="1.0" encoding="utf-8"?>
<sst xmlns="http://schemas.openxmlformats.org/spreadsheetml/2006/main" count="487" uniqueCount="100">
  <si>
    <t>2.a.i</t>
  </si>
  <si>
    <t>2.a.iv</t>
  </si>
  <si>
    <t>2.b.ii</t>
  </si>
  <si>
    <t>2.b.iv</t>
  </si>
  <si>
    <t>2.d.i</t>
  </si>
  <si>
    <t>3.a.i</t>
  </si>
  <si>
    <t>3.a.ii</t>
  </si>
  <si>
    <t>3.b.i</t>
  </si>
  <si>
    <t>3.c.i</t>
  </si>
  <si>
    <t>4.a.iii</t>
  </si>
  <si>
    <t>4.b.ii</t>
  </si>
  <si>
    <t xml:space="preserve">STCs </t>
  </si>
  <si>
    <t>Pmt 1</t>
  </si>
  <si>
    <t>Pmt 2</t>
  </si>
  <si>
    <t>Domain 1</t>
  </si>
  <si>
    <t xml:space="preserve"> Y1 </t>
  </si>
  <si>
    <t>Y2</t>
  </si>
  <si>
    <t>Y3</t>
  </si>
  <si>
    <t>Y4</t>
  </si>
  <si>
    <t>Y5</t>
  </si>
  <si>
    <t>P4R</t>
  </si>
  <si>
    <t>P4P</t>
  </si>
  <si>
    <t>Domain 3</t>
  </si>
  <si>
    <t>Payment Allocation %</t>
  </si>
  <si>
    <t>Project ID</t>
  </si>
  <si>
    <t>DY 1</t>
  </si>
  <si>
    <t>DY 2</t>
  </si>
  <si>
    <t>DY 3</t>
  </si>
  <si>
    <t>DY 4</t>
  </si>
  <si>
    <t>DY 5</t>
  </si>
  <si>
    <t>Domain 2</t>
  </si>
  <si>
    <t>DY1</t>
  </si>
  <si>
    <t>DY2</t>
  </si>
  <si>
    <t>DY3</t>
  </si>
  <si>
    <t>DY4</t>
  </si>
  <si>
    <t>PAV P4R/P4P</t>
  </si>
  <si>
    <t>PAV P4R</t>
  </si>
  <si>
    <t xml:space="preserve">PAV P4P </t>
  </si>
  <si>
    <t>Pmt 3</t>
  </si>
  <si>
    <r>
      <t>Domain 2</t>
    </r>
    <r>
      <rPr>
        <sz val="12"/>
        <color rgb="FF352C2C"/>
        <rFont val="Calibri"/>
        <family val="2"/>
        <scheme val="minor"/>
      </rPr>
      <t xml:space="preserve"> </t>
    </r>
  </si>
  <si>
    <r>
      <t>Domain 4</t>
    </r>
    <r>
      <rPr>
        <sz val="12"/>
        <color rgb="FF352C2C"/>
        <rFont val="Calibri"/>
        <family val="2"/>
        <scheme val="minor"/>
      </rPr>
      <t xml:space="preserve"> </t>
    </r>
  </si>
  <si>
    <t>DY5</t>
  </si>
  <si>
    <t>Subtotal Payment</t>
  </si>
  <si>
    <t># P4R/P4P AVs Possible</t>
  </si>
  <si>
    <t># P4R/P4P AVs Earned</t>
  </si>
  <si>
    <t xml:space="preserve"># P4R AVs Possible </t>
  </si>
  <si>
    <t xml:space="preserve"># P4P AVs Possible </t>
  </si>
  <si>
    <t xml:space="preserve"># P4R AVs  Earned </t>
  </si>
  <si>
    <t># P4P AVs  Earned</t>
  </si>
  <si>
    <t xml:space="preserve">Forestland PPS </t>
  </si>
  <si>
    <t>Domain 4</t>
  </si>
  <si>
    <t>Total Possible Payment $</t>
  </si>
  <si>
    <t>P4R Possible Payment $</t>
  </si>
  <si>
    <t>P4P Possible Payment $</t>
  </si>
  <si>
    <t xml:space="preserve">Earned Project Valuation </t>
  </si>
  <si>
    <t xml:space="preserve">Potential Project Valuation </t>
  </si>
  <si>
    <t>P4R Earned Payment $</t>
  </si>
  <si>
    <t>P4P Earned Payment $</t>
  </si>
  <si>
    <t>P4R/P4P Earned Payment $</t>
  </si>
  <si>
    <t>P4R Payment Allocation %</t>
  </si>
  <si>
    <t>P4P Payment Allocation %</t>
  </si>
  <si>
    <t>Total DY Possible Payment $</t>
  </si>
  <si>
    <t>STC Total DY Possible Payment $</t>
  </si>
  <si>
    <t xml:space="preserve">Total $ Payment Per Payment Period </t>
  </si>
  <si>
    <t>DY1 Subtotal</t>
  </si>
  <si>
    <t>DY2 Subtotal</t>
  </si>
  <si>
    <t>DY3 Subtotal</t>
  </si>
  <si>
    <t>DY4 Subtotal</t>
  </si>
  <si>
    <t>DY5 Subtotal</t>
  </si>
  <si>
    <t xml:space="preserve">Instructions to the Forestland 5 Year Valuation example </t>
  </si>
  <si>
    <t>*</t>
  </si>
  <si>
    <t xml:space="preserve">Domain 2 </t>
  </si>
  <si>
    <t xml:space="preserve">Domain 4 </t>
  </si>
  <si>
    <t xml:space="preserve">Description of Forestland 5 Year Valuation Example </t>
  </si>
  <si>
    <t>If an AV earned amount is entered that is greater than the maximum AV earned amount allowed for that particular payment period, the worksheet will identify a validation error highlighted in red.</t>
  </si>
  <si>
    <t>Project 2.a.i Summary</t>
  </si>
  <si>
    <t>Project 2.a.iv Summary</t>
  </si>
  <si>
    <t>Project 2.b.ii Summary</t>
  </si>
  <si>
    <t>Project 2.b.iv Summary</t>
  </si>
  <si>
    <t>Project 2.d.i Summary</t>
  </si>
  <si>
    <t>Project 3.a.i Summary</t>
  </si>
  <si>
    <t>Project 3.a.ii Summary</t>
  </si>
  <si>
    <t>Project 3.b.i Summary</t>
  </si>
  <si>
    <t>Project 3.c.i Summary</t>
  </si>
  <si>
    <t>Project 4.a.iii Summary</t>
  </si>
  <si>
    <t>Project 4.b.ii Summary</t>
  </si>
  <si>
    <t>5 Year Valuation Example</t>
  </si>
  <si>
    <t xml:space="preserve">The Domain payment allocation percentages used per DY are: </t>
  </si>
  <si>
    <t xml:space="preserve">The purpose of this example valuation of Forestland is to illustrate how the DSRIP payments are calculated on a payment period/DY basis, culminating in the full 5 year payment results for an example PPS (Forestland). </t>
  </si>
  <si>
    <t xml:space="preserve">The STCs specify annual payment percentages for each DY: </t>
  </si>
  <si>
    <t>Note: Project 2di changes are currently being proposed but are not yet approved by CMS. These changes include making all 2.d.i measures P4R, except for the PAM measure which would remain P4P.</t>
  </si>
  <si>
    <t>The # P4R/P4P AVs Earned, # P4R AVs Earned, and # P4P AVs Earned fields should be modified to equal the number of AVs earned by the PPS for each payment period.</t>
  </si>
  <si>
    <r>
      <t>The Potential Project Valuation,  # P4R/P4P AVs Earned, # P4R AVs Earned, and # P4P AVs Earned fields can be modified and are surrounded in a</t>
    </r>
    <r>
      <rPr>
        <b/>
        <sz val="12"/>
        <color rgb="FF00B050"/>
        <rFont val="Calibri"/>
        <family val="2"/>
        <scheme val="minor"/>
      </rPr>
      <t xml:space="preserve"> green border</t>
    </r>
    <r>
      <rPr>
        <sz val="12"/>
        <rFont val="Calibri"/>
        <family val="2"/>
        <scheme val="minor"/>
      </rPr>
      <t>.</t>
    </r>
  </si>
  <si>
    <t>Note: Project 3.a.i Model 1 is illustrated in this Forestland example.</t>
  </si>
  <si>
    <t>Revisions made to Forestland PPS Excel Model</t>
  </si>
  <si>
    <t>Specifically:</t>
  </si>
  <si>
    <t>Note: (1) For 3.g.i projects, the D3 P4P allocations in DY2 and DY3 will be allocated to P4R due to measure availaility (pending approval from CMS). (2) Domain 3 P4P allocation in year 2 will be 0% in the first payment and 24% in the second payment to account for measurement reporting timeframes.  Otherwise, allocations are divided evenly between semi-annual payment periods.(3) Domain 2 P4P allocation in year 3 will be 0% in the first payment and 48% in the second payment to account for measurement reporting timeframes.  Otherwise, allocations are divided evenly between semi-annual payment periods.</t>
  </si>
  <si>
    <t xml:space="preserve">There has been a modification to the Payment Allcation Percentages in the Forestland PPS Excel Model. </t>
  </si>
  <si>
    <t xml:space="preserve">Domain 2 P4P allocation in year 3 will be 0% in the first payment and 48% in the second payment to account for measurement reporting timeframes. (These changes are highlighted in yellow within the "Forestland 5 Year Example" tab.) </t>
  </si>
  <si>
    <t xml:space="preserve">STC annual payment percentages updated due to rounding differences.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</si>
</sst>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quot;$&quot;#,##0"/>
    <numFmt numFmtId="166" formatCode="&quot;$&quot;#,##0.00"/>
    <numFmt numFmtId="167" formatCode="0.000%"/>
  </numFmts>
  <fonts count="31"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u/>
      <sz val="12"/>
      <color theme="1"/>
      <name val="Calibri"/>
      <family val="2"/>
      <scheme val="minor"/>
    </font>
    <font>
      <u/>
      <sz val="12"/>
      <color rgb="FF352C2C"/>
      <name val="Calibri"/>
      <family val="2"/>
      <scheme val="minor"/>
    </font>
    <font>
      <b/>
      <sz val="12"/>
      <color rgb="FF352C2C"/>
      <name val="Calibri"/>
      <family val="2"/>
      <scheme val="minor"/>
    </font>
    <font>
      <sz val="12"/>
      <color rgb="FF352C2C"/>
      <name val="Calibri"/>
      <family val="2"/>
      <scheme val="minor"/>
    </font>
    <font>
      <b/>
      <sz val="12"/>
      <color rgb="FFFF0000"/>
      <name val="Calibri"/>
      <family val="2"/>
      <scheme val="minor"/>
    </font>
    <font>
      <i/>
      <sz val="12"/>
      <color theme="1"/>
      <name val="Calibri"/>
      <family val="2"/>
      <scheme val="minor"/>
    </font>
    <font>
      <b/>
      <sz val="14"/>
      <color theme="1"/>
      <name val="Calibri"/>
      <family val="2"/>
      <scheme val="minor"/>
    </font>
    <font>
      <b/>
      <sz val="12"/>
      <color theme="0"/>
      <name val="Calibri"/>
      <family val="2"/>
      <scheme val="minor"/>
    </font>
    <font>
      <sz val="12"/>
      <color theme="0"/>
      <name val="Calibri"/>
      <family val="2"/>
      <scheme val="minor"/>
    </font>
    <font>
      <b/>
      <i/>
      <sz val="12"/>
      <color theme="1"/>
      <name val="Calibri"/>
      <family val="2"/>
      <scheme val="minor"/>
    </font>
    <font>
      <sz val="12"/>
      <name val="Calibri"/>
      <family val="2"/>
      <scheme val="minor"/>
    </font>
    <font>
      <sz val="11"/>
      <name val="Calibri"/>
      <family val="2"/>
      <scheme val="minor"/>
    </font>
    <font>
      <b/>
      <sz val="12"/>
      <color rgb="FF000000"/>
      <name val="Calibri"/>
      <family val="2"/>
    </font>
    <font>
      <b/>
      <sz val="11"/>
      <color theme="1"/>
      <name val="Calibri"/>
      <family val="2"/>
      <scheme val="minor"/>
    </font>
    <font>
      <b/>
      <i/>
      <sz val="12"/>
      <color theme="0"/>
      <name val="Calibri"/>
      <family val="2"/>
      <scheme val="minor"/>
    </font>
    <font>
      <i/>
      <sz val="10"/>
      <color theme="1"/>
      <name val="Calibri"/>
      <family val="2"/>
      <scheme val="minor"/>
    </font>
    <font>
      <sz val="9"/>
      <color theme="1"/>
      <name val="Calibri"/>
      <family val="2"/>
      <scheme val="minor"/>
    </font>
    <font>
      <b/>
      <sz val="12"/>
      <color rgb="FF00B050"/>
      <name val="Calibri"/>
      <family val="2"/>
      <scheme val="minor"/>
    </font>
    <font>
      <sz val="12"/>
      <color rgb="FFFF0000"/>
      <name val="Calibri"/>
      <family val="2"/>
      <scheme val="minor"/>
    </font>
    <font>
      <i/>
      <sz val="9"/>
      <color theme="1"/>
      <name val="Calibri"/>
      <family val="2"/>
      <scheme val="minor"/>
    </font>
    <font>
      <b/>
      <i/>
      <sz val="12"/>
      <color rgb="FF352C2C"/>
      <name val="Calibri"/>
      <family val="2"/>
      <scheme val="minor"/>
    </font>
    <font>
      <i/>
      <sz val="10"/>
      <name val="Calibri"/>
      <family val="2"/>
      <scheme val="minor"/>
    </font>
    <font>
      <sz val="12"/>
      <color rgb="FF000000"/>
      <name val="Calibri"/>
      <family val="2"/>
      <scheme val="minor"/>
    </font>
    <font>
      <b/>
      <sz val="12"/>
      <color rgb="FF000000"/>
      <name val="Calibri"/>
      <family val="2"/>
      <scheme val="minor"/>
    </font>
    <font>
      <i/>
      <sz val="12"/>
      <color rgb="FF000000"/>
      <name val="Calibri"/>
      <family val="2"/>
      <scheme val="minor"/>
    </font>
    <font>
      <sz val="12"/>
      <color rgb="FF000000"/>
      <name val="Calibri"/>
      <family val="2"/>
    </font>
    <font>
      <b/>
      <sz val="12"/>
      <name val="Calibri"/>
      <family val="2"/>
      <scheme val="minor"/>
    </font>
  </fonts>
  <fills count="17">
    <fill>
      <patternFill patternType="none"/>
    </fill>
    <fill>
      <patternFill patternType="gray125"/>
    </fill>
    <fill>
      <patternFill patternType="solid">
        <fgColor theme="2" tint="-0.249977111117893"/>
        <bgColor indexed="64"/>
      </patternFill>
    </fill>
    <fill>
      <patternFill patternType="solid">
        <fgColor rgb="FFC8ADF9"/>
        <bgColor indexed="64"/>
      </patternFill>
    </fill>
    <fill>
      <patternFill patternType="solid">
        <fgColor theme="0" tint="-0.14999847407452621"/>
        <bgColor indexed="64"/>
      </patternFill>
    </fill>
    <fill>
      <patternFill patternType="solid">
        <fgColor rgb="FFFFCC00"/>
        <bgColor indexed="64"/>
      </patternFill>
    </fill>
    <fill>
      <patternFill patternType="solid">
        <fgColor rgb="FF7030A0"/>
        <bgColor indexed="64"/>
      </patternFill>
    </fill>
    <fill>
      <patternFill patternType="solid">
        <fgColor theme="0" tint="-4.9989318521683403E-2"/>
        <bgColor indexed="64"/>
      </patternFill>
    </fill>
    <fill>
      <patternFill patternType="solid">
        <fgColor theme="1"/>
        <bgColor indexed="64"/>
      </patternFill>
    </fill>
    <fill>
      <patternFill patternType="solid">
        <fgColor rgb="FFF2F2F2"/>
        <bgColor rgb="FF000000"/>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4.9989318521683403E-2"/>
        <bgColor rgb="FF000000"/>
      </patternFill>
    </fill>
    <fill>
      <patternFill patternType="solid">
        <fgColor rgb="FFB38DF7"/>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style="thin">
        <color rgb="FF7030A0"/>
      </left>
      <right/>
      <top/>
      <bottom/>
      <diagonal/>
    </border>
    <border>
      <left/>
      <right style="thin">
        <color rgb="FF7030A0"/>
      </right>
      <top/>
      <bottom/>
      <diagonal/>
    </border>
    <border>
      <left style="thin">
        <color indexed="64"/>
      </left>
      <right style="thin">
        <color rgb="FF7030A0"/>
      </right>
      <top style="thin">
        <color indexed="64"/>
      </top>
      <bottom style="thin">
        <color indexed="64"/>
      </bottom>
      <diagonal/>
    </border>
    <border>
      <left style="thin">
        <color rgb="FF7030A0"/>
      </left>
      <right style="thin">
        <color indexed="64"/>
      </right>
      <top style="thin">
        <color rgb="FF7030A0"/>
      </top>
      <bottom/>
      <diagonal/>
    </border>
    <border>
      <left style="thin">
        <color indexed="64"/>
      </left>
      <right/>
      <top style="thin">
        <color rgb="FF7030A0"/>
      </top>
      <bottom/>
      <diagonal/>
    </border>
    <border>
      <left style="thin">
        <color rgb="FF7030A0"/>
      </left>
      <right style="thin">
        <color indexed="64"/>
      </right>
      <top/>
      <bottom style="thin">
        <color rgb="FF7030A0"/>
      </bottom>
      <diagonal/>
    </border>
    <border>
      <left style="thin">
        <color indexed="64"/>
      </left>
      <right/>
      <top/>
      <bottom style="thin">
        <color rgb="FF7030A0"/>
      </bottom>
      <diagonal/>
    </border>
    <border>
      <left/>
      <right/>
      <top style="thin">
        <color theme="0"/>
      </top>
      <bottom style="thin">
        <color theme="0"/>
      </bottom>
      <diagonal/>
    </border>
    <border>
      <left/>
      <right/>
      <top/>
      <bottom style="thin">
        <color theme="0"/>
      </bottom>
      <diagonal/>
    </border>
    <border>
      <left style="thin">
        <color theme="0"/>
      </left>
      <right/>
      <top/>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style="thin">
        <color rgb="FF7030A0"/>
      </left>
      <right style="thin">
        <color rgb="FF7030A0"/>
      </right>
      <top/>
      <bottom/>
      <diagonal/>
    </border>
    <border>
      <left style="medium">
        <color rgb="FF7030A0"/>
      </left>
      <right style="thin">
        <color theme="0"/>
      </right>
      <top style="medium">
        <color rgb="FF7030A0"/>
      </top>
      <bottom style="medium">
        <color rgb="FF7030A0"/>
      </bottom>
      <diagonal/>
    </border>
    <border>
      <left style="thin">
        <color theme="0"/>
      </left>
      <right style="thin">
        <color theme="0"/>
      </right>
      <top style="medium">
        <color rgb="FF7030A0"/>
      </top>
      <bottom style="medium">
        <color rgb="FF7030A0"/>
      </bottom>
      <diagonal/>
    </border>
    <border>
      <left style="thin">
        <color theme="0"/>
      </left>
      <right/>
      <top style="medium">
        <color rgb="FF7030A0"/>
      </top>
      <bottom style="medium">
        <color rgb="FF7030A0"/>
      </bottom>
      <diagonal/>
    </border>
    <border>
      <left/>
      <right style="thin">
        <color theme="0"/>
      </right>
      <top style="medium">
        <color rgb="FF7030A0"/>
      </top>
      <bottom style="medium">
        <color rgb="FF7030A0"/>
      </bottom>
      <diagonal/>
    </border>
    <border>
      <left style="thin">
        <color theme="0"/>
      </left>
      <right style="medium">
        <color rgb="FF7030A0"/>
      </right>
      <top style="medium">
        <color rgb="FF7030A0"/>
      </top>
      <bottom style="medium">
        <color rgb="FF7030A0"/>
      </bottom>
      <diagonal/>
    </border>
    <border>
      <left/>
      <right style="thin">
        <color theme="0"/>
      </right>
      <top/>
      <bottom/>
      <diagonal/>
    </border>
    <border>
      <left/>
      <right/>
      <top style="thin">
        <color theme="0"/>
      </top>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style="medium">
        <color rgb="FF7030A0"/>
      </left>
      <right style="thin">
        <color theme="0"/>
      </right>
      <top/>
      <bottom style="thin">
        <color theme="0"/>
      </bottom>
      <diagonal/>
    </border>
    <border>
      <left/>
      <right style="medium">
        <color rgb="FF7030A0"/>
      </right>
      <top/>
      <bottom/>
      <diagonal/>
    </border>
    <border>
      <left style="medium">
        <color rgb="FF7030A0"/>
      </left>
      <right/>
      <top/>
      <bottom/>
      <diagonal/>
    </border>
    <border>
      <left style="thin">
        <color rgb="FF7030A0"/>
      </left>
      <right style="medium">
        <color rgb="FF7030A0"/>
      </right>
      <top style="thin">
        <color rgb="FF7030A0"/>
      </top>
      <bottom/>
      <diagonal/>
    </border>
    <border>
      <left style="thin">
        <color rgb="FF7030A0"/>
      </left>
      <right style="medium">
        <color rgb="FF7030A0"/>
      </right>
      <top/>
      <bottom style="thin">
        <color rgb="FF7030A0"/>
      </bottom>
      <diagonal/>
    </border>
    <border>
      <left style="thin">
        <color rgb="FF7030A0"/>
      </left>
      <right style="medium">
        <color rgb="FF7030A0"/>
      </right>
      <top/>
      <bottom/>
      <diagonal/>
    </border>
    <border>
      <left style="medium">
        <color rgb="FF7030A0"/>
      </left>
      <right/>
      <top style="thin">
        <color theme="0"/>
      </top>
      <bottom style="thin">
        <color theme="0"/>
      </bottom>
      <diagonal/>
    </border>
    <border>
      <left/>
      <right style="medium">
        <color rgb="FF7030A0"/>
      </right>
      <top/>
      <bottom style="thin">
        <color theme="0"/>
      </bottom>
      <diagonal/>
    </border>
    <border>
      <left style="medium">
        <color rgb="FF7030A0"/>
      </left>
      <right/>
      <top style="thin">
        <color theme="0"/>
      </top>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top style="medium">
        <color indexed="64"/>
      </top>
      <bottom/>
      <diagonal/>
    </border>
    <border>
      <left/>
      <right/>
      <top/>
      <bottom style="medium">
        <color indexed="64"/>
      </bottom>
      <diagonal/>
    </border>
    <border>
      <left style="thin">
        <color rgb="FF7030A0"/>
      </left>
      <right style="thin">
        <color rgb="FF7030A0"/>
      </right>
      <top style="thin">
        <color rgb="FF7030A0"/>
      </top>
      <bottom style="medium">
        <color indexed="64"/>
      </bottom>
      <diagonal/>
    </border>
    <border>
      <left style="medium">
        <color rgb="FF7030A0"/>
      </left>
      <right style="thin">
        <color theme="0"/>
      </right>
      <top/>
      <bottom/>
      <diagonal/>
    </border>
    <border>
      <left style="thin">
        <color theme="0"/>
      </left>
      <right style="thin">
        <color theme="0"/>
      </right>
      <top/>
      <bottom/>
      <diagonal/>
    </border>
    <border>
      <left style="thin">
        <color rgb="FF7030A0"/>
      </left>
      <right style="thin">
        <color theme="0"/>
      </right>
      <top/>
      <bottom style="thin">
        <color rgb="FF7030A0"/>
      </bottom>
      <diagonal/>
    </border>
    <border>
      <left/>
      <right style="thin">
        <color theme="0"/>
      </right>
      <top/>
      <bottom style="thin">
        <color rgb="FF7030A0"/>
      </bottom>
      <diagonal/>
    </border>
    <border>
      <left style="thin">
        <color theme="0"/>
      </left>
      <right/>
      <top/>
      <bottom style="thin">
        <color rgb="FF7030A0"/>
      </bottom>
      <diagonal/>
    </border>
    <border>
      <left style="thin">
        <color rgb="FF7030A0"/>
      </left>
      <right style="thin">
        <color rgb="FF7030A0"/>
      </right>
      <top/>
      <bottom style="medium">
        <color indexed="64"/>
      </bottom>
      <diagonal/>
    </border>
    <border>
      <left style="thin">
        <color theme="0"/>
      </left>
      <right style="thin">
        <color theme="0"/>
      </right>
      <top/>
      <bottom style="thin">
        <color rgb="FF7030A0"/>
      </bottom>
      <diagonal/>
    </border>
    <border>
      <left style="medium">
        <color rgb="FF00B050"/>
      </left>
      <right style="medium">
        <color rgb="FF00B050"/>
      </right>
      <top style="medium">
        <color rgb="FF00B050"/>
      </top>
      <bottom style="medium">
        <color rgb="FF00B050"/>
      </bottom>
      <diagonal/>
    </border>
    <border>
      <left style="medium">
        <color rgb="FF7030A0"/>
      </left>
      <right/>
      <top style="medium">
        <color indexed="64"/>
      </top>
      <bottom/>
      <diagonal/>
    </border>
    <border>
      <left/>
      <right style="medium">
        <color rgb="FF7030A0"/>
      </right>
      <top style="medium">
        <color indexed="64"/>
      </top>
      <bottom/>
      <diagonal/>
    </border>
    <border>
      <left style="thin">
        <color rgb="FF7030A0"/>
      </left>
      <right style="medium">
        <color rgb="FF7030A0"/>
      </right>
      <top style="thin">
        <color rgb="FF7030A0"/>
      </top>
      <bottom style="thin">
        <color rgb="FF7030A0"/>
      </bottom>
      <diagonal/>
    </border>
    <border>
      <left/>
      <right style="medium">
        <color rgb="FF7030A0"/>
      </right>
      <top style="medium">
        <color rgb="FF00B050"/>
      </top>
      <bottom style="medium">
        <color rgb="FF00B050"/>
      </bottom>
      <diagonal/>
    </border>
    <border>
      <left style="medium">
        <color rgb="FF7030A0"/>
      </left>
      <right/>
      <top/>
      <bottom style="medium">
        <color indexed="64"/>
      </bottom>
      <diagonal/>
    </border>
    <border>
      <left style="thin">
        <color rgb="FF7030A0"/>
      </left>
      <right style="medium">
        <color rgb="FF7030A0"/>
      </right>
      <top style="thin">
        <color rgb="FF7030A0"/>
      </top>
      <bottom style="medium">
        <color indexed="64"/>
      </bottom>
      <diagonal/>
    </border>
    <border>
      <left/>
      <right style="medium">
        <color rgb="FF7030A0"/>
      </right>
      <top style="medium">
        <color rgb="FF00B050"/>
      </top>
      <bottom/>
      <diagonal/>
    </border>
    <border>
      <left/>
      <right style="medium">
        <color rgb="FF7030A0"/>
      </right>
      <top/>
      <bottom style="medium">
        <color rgb="FF00B050"/>
      </bottom>
      <diagonal/>
    </border>
    <border>
      <left style="thin">
        <color rgb="FF7030A0"/>
      </left>
      <right style="medium">
        <color rgb="FF7030A0"/>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7030A0"/>
      </bottom>
      <diagonal/>
    </border>
    <border>
      <left style="thin">
        <color theme="0" tint="-0.34998626667073579"/>
      </left>
      <right/>
      <top/>
      <bottom style="medium">
        <color rgb="FF7030A0"/>
      </bottom>
      <diagonal/>
    </border>
    <border>
      <left/>
      <right style="thin">
        <color theme="0" tint="-0.34998626667073579"/>
      </right>
      <top/>
      <bottom style="medium">
        <color rgb="FF7030A0"/>
      </bottom>
      <diagonal/>
    </border>
    <border>
      <left style="thin">
        <color theme="0"/>
      </left>
      <right/>
      <top/>
      <bottom style="medium">
        <color rgb="FF7030A0"/>
      </bottom>
      <diagonal/>
    </border>
    <border>
      <left/>
      <right style="thin">
        <color theme="0"/>
      </right>
      <top/>
      <bottom style="medium">
        <color rgb="FF7030A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2">
    <xf numFmtId="0" fontId="0" fillId="0" borderId="0"/>
    <xf numFmtId="9" fontId="1" fillId="0" borderId="0" applyFont="0" applyFill="0" applyBorder="0" applyAlignment="0" applyProtection="0"/>
  </cellStyleXfs>
  <cellXfs count="295">
    <xf numFmtId="0" fontId="0" fillId="0" borderId="0" xfId="0"/>
    <xf numFmtId="165"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protection locked="0"/>
    </xf>
    <xf numFmtId="165" fontId="3" fillId="0" borderId="0" xfId="0" applyNumberFormat="1"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3" fontId="2" fillId="0" borderId="0" xfId="0" applyNumberFormat="1" applyFont="1" applyBorder="1" applyAlignment="1" applyProtection="1">
      <alignment horizontal="center" vertical="center"/>
      <protection locked="0"/>
    </xf>
    <xf numFmtId="3" fontId="2" fillId="7" borderId="40" xfId="0" applyNumberFormat="1" applyFont="1" applyFill="1" applyBorder="1" applyAlignment="1" applyProtection="1">
      <alignment horizontal="center" vertical="center"/>
      <protection locked="0"/>
    </xf>
    <xf numFmtId="3" fontId="2" fillId="7" borderId="41" xfId="0" applyNumberFormat="1" applyFont="1" applyFill="1" applyBorder="1" applyAlignment="1" applyProtection="1">
      <alignment horizontal="center" vertical="center"/>
      <protection locked="0"/>
    </xf>
    <xf numFmtId="3" fontId="2" fillId="7" borderId="60" xfId="0" applyNumberFormat="1" applyFont="1" applyFill="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3" fontId="2" fillId="7" borderId="42" xfId="0" applyNumberFormat="1" applyFont="1" applyFill="1" applyBorder="1" applyAlignment="1" applyProtection="1">
      <alignment horizontal="center" vertical="center"/>
      <protection locked="0"/>
    </xf>
    <xf numFmtId="3" fontId="2" fillId="7" borderId="43" xfId="0" applyNumberFormat="1" applyFont="1" applyFill="1" applyBorder="1" applyAlignment="1" applyProtection="1">
      <alignment horizontal="center" vertical="center"/>
      <protection locked="0"/>
    </xf>
    <xf numFmtId="165" fontId="3" fillId="7" borderId="63" xfId="0" applyNumberFormat="1" applyFont="1" applyFill="1" applyBorder="1" applyAlignment="1" applyProtection="1">
      <alignment horizontal="center" vertical="center"/>
      <protection locked="0"/>
    </xf>
    <xf numFmtId="3" fontId="2" fillId="7" borderId="44" xfId="0" applyNumberFormat="1" applyFont="1" applyFill="1" applyBorder="1" applyAlignment="1" applyProtection="1">
      <alignment horizontal="center" vertical="center"/>
      <protection locked="0"/>
    </xf>
    <xf numFmtId="3" fontId="2" fillId="7" borderId="45" xfId="0" applyNumberFormat="1" applyFont="1" applyFill="1" applyBorder="1" applyAlignment="1" applyProtection="1">
      <alignment horizontal="center" vertical="center"/>
      <protection locked="0"/>
    </xf>
    <xf numFmtId="165" fontId="3" fillId="7" borderId="64" xfId="0" applyNumberFormat="1" applyFont="1" applyFill="1" applyBorder="1" applyAlignment="1" applyProtection="1">
      <alignment horizontal="center" vertical="center"/>
      <protection locked="0"/>
    </xf>
    <xf numFmtId="165" fontId="2" fillId="5" borderId="56" xfId="0" applyNumberFormat="1" applyFont="1" applyFill="1" applyBorder="1" applyAlignment="1" applyProtection="1">
      <alignment horizontal="center" vertical="center"/>
      <protection locked="0"/>
    </xf>
    <xf numFmtId="166" fontId="3" fillId="0" borderId="0" xfId="0" applyNumberFormat="1" applyFont="1" applyAlignment="1" applyProtection="1">
      <alignment horizontal="center" vertical="center"/>
      <protection locked="0"/>
    </xf>
    <xf numFmtId="3" fontId="16" fillId="12" borderId="42" xfId="0" applyNumberFormat="1" applyFont="1" applyFill="1" applyBorder="1" applyAlignment="1" applyProtection="1">
      <alignment horizontal="center" vertical="center"/>
      <protection locked="0"/>
    </xf>
    <xf numFmtId="3" fontId="16" fillId="12" borderId="43" xfId="0" applyNumberFormat="1" applyFont="1" applyFill="1" applyBorder="1" applyAlignment="1" applyProtection="1">
      <alignment horizontal="center" vertical="center"/>
      <protection locked="0"/>
    </xf>
    <xf numFmtId="3" fontId="2" fillId="7" borderId="63" xfId="0" applyNumberFormat="1" applyFont="1" applyFill="1" applyBorder="1" applyAlignment="1" applyProtection="1">
      <alignment horizontal="center" vertical="center"/>
      <protection locked="0"/>
    </xf>
    <xf numFmtId="3" fontId="16" fillId="12" borderId="44" xfId="0" applyNumberFormat="1" applyFont="1" applyFill="1" applyBorder="1" applyAlignment="1" applyProtection="1">
      <alignment horizontal="center" vertical="center"/>
      <protection locked="0"/>
    </xf>
    <xf numFmtId="3" fontId="16" fillId="12" borderId="45" xfId="0" applyNumberFormat="1" applyFont="1" applyFill="1" applyBorder="1" applyAlignment="1" applyProtection="1">
      <alignment horizontal="center" vertical="center"/>
      <protection locked="0"/>
    </xf>
    <xf numFmtId="3" fontId="2" fillId="7" borderId="64" xfId="0" applyNumberFormat="1" applyFont="1" applyFill="1" applyBorder="1" applyAlignment="1" applyProtection="1">
      <alignment horizontal="center" vertical="center"/>
      <protection locked="0"/>
    </xf>
    <xf numFmtId="3" fontId="16" fillId="9" borderId="42" xfId="0" applyNumberFormat="1" applyFont="1" applyFill="1" applyBorder="1" applyAlignment="1" applyProtection="1">
      <alignment horizontal="center" vertical="center"/>
      <protection locked="0"/>
    </xf>
    <xf numFmtId="3" fontId="16" fillId="9" borderId="43" xfId="0" applyNumberFormat="1" applyFont="1" applyFill="1" applyBorder="1" applyAlignment="1" applyProtection="1">
      <alignment horizontal="center" vertical="center"/>
      <protection locked="0"/>
    </xf>
    <xf numFmtId="3" fontId="16" fillId="9" borderId="44" xfId="0" applyNumberFormat="1" applyFont="1" applyFill="1" applyBorder="1" applyAlignment="1" applyProtection="1">
      <alignment horizontal="center" vertical="center"/>
      <protection locked="0"/>
    </xf>
    <xf numFmtId="3" fontId="16" fillId="9" borderId="45" xfId="0" applyNumberFormat="1" applyFont="1" applyFill="1" applyBorder="1" applyAlignment="1" applyProtection="1">
      <alignment horizontal="center" vertical="center"/>
      <protection locked="0"/>
    </xf>
    <xf numFmtId="167"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top"/>
      <protection locked="0"/>
    </xf>
    <xf numFmtId="165" fontId="3" fillId="0" borderId="0" xfId="0" applyNumberFormat="1" applyFont="1" applyAlignment="1" applyProtection="1">
      <alignment horizontal="center"/>
      <protection locked="0"/>
    </xf>
    <xf numFmtId="0" fontId="3" fillId="0" borderId="0" xfId="0" applyFont="1" applyAlignment="1" applyProtection="1">
      <alignment horizontal="center" wrapText="1"/>
      <protection locked="0"/>
    </xf>
    <xf numFmtId="165" fontId="3" fillId="0" borderId="27" xfId="0" applyNumberFormat="1" applyFont="1" applyBorder="1" applyAlignment="1" applyProtection="1">
      <alignment horizontal="center"/>
      <protection locked="0"/>
    </xf>
    <xf numFmtId="165" fontId="3" fillId="0" borderId="17" xfId="0" applyNumberFormat="1" applyFont="1" applyBorder="1" applyAlignment="1" applyProtection="1">
      <alignment horizontal="center"/>
      <protection locked="0"/>
    </xf>
    <xf numFmtId="0" fontId="0" fillId="0" borderId="0" xfId="0" applyFont="1" applyBorder="1" applyAlignment="1" applyProtection="1">
      <alignment horizontal="left" vertical="center"/>
      <protection locked="0"/>
    </xf>
    <xf numFmtId="0" fontId="3" fillId="0" borderId="0" xfId="0" applyFont="1" applyAlignment="1" applyProtection="1">
      <alignment horizontal="center" vertical="center" wrapText="1"/>
      <protection locked="0"/>
    </xf>
    <xf numFmtId="3" fontId="3" fillId="0" borderId="0" xfId="0" applyNumberFormat="1" applyFont="1" applyBorder="1" applyAlignment="1" applyProtection="1">
      <alignment horizontal="center" vertical="center"/>
      <protection locked="0"/>
    </xf>
    <xf numFmtId="165" fontId="2" fillId="3" borderId="70" xfId="0" applyNumberFormat="1" applyFont="1" applyFill="1" applyBorder="1" applyAlignment="1" applyProtection="1">
      <alignment horizontal="center" vertical="center"/>
      <protection locked="0"/>
    </xf>
    <xf numFmtId="165" fontId="3" fillId="0" borderId="17" xfId="0" applyNumberFormat="1" applyFont="1" applyBorder="1" applyAlignment="1" applyProtection="1">
      <alignment horizontal="center" vertical="center"/>
      <protection locked="0"/>
    </xf>
    <xf numFmtId="0" fontId="12" fillId="6" borderId="24" xfId="0" applyFont="1" applyFill="1" applyBorder="1" applyAlignment="1" applyProtection="1">
      <alignment horizontal="center" vertical="center" wrapText="1"/>
      <protection locked="0"/>
    </xf>
    <xf numFmtId="165" fontId="11" fillId="6" borderId="23" xfId="0" applyNumberFormat="1" applyFont="1" applyFill="1" applyBorder="1" applyAlignment="1" applyProtection="1">
      <alignment horizontal="center" vertical="center" wrapText="1"/>
      <protection locked="0"/>
    </xf>
    <xf numFmtId="165" fontId="11" fillId="6" borderId="23" xfId="0" applyNumberFormat="1" applyFont="1" applyFill="1" applyBorder="1" applyAlignment="1" applyProtection="1">
      <alignment horizontal="center" vertical="center"/>
      <protection locked="0"/>
    </xf>
    <xf numFmtId="165" fontId="18" fillId="3" borderId="23" xfId="0" applyNumberFormat="1" applyFont="1" applyFill="1" applyBorder="1" applyAlignment="1" applyProtection="1">
      <alignment horizontal="center" vertical="center"/>
      <protection locked="0"/>
    </xf>
    <xf numFmtId="165" fontId="18" fillId="6" borderId="23" xfId="0" applyNumberFormat="1" applyFont="1" applyFill="1" applyBorder="1" applyAlignment="1" applyProtection="1">
      <alignment horizontal="center" vertical="center"/>
      <protection locked="0"/>
    </xf>
    <xf numFmtId="165" fontId="18" fillId="3" borderId="26" xfId="0" applyNumberFormat="1" applyFont="1" applyFill="1" applyBorder="1" applyAlignment="1" applyProtection="1">
      <alignment horizontal="center" vertical="center"/>
      <protection locked="0"/>
    </xf>
    <xf numFmtId="0" fontId="2" fillId="5" borderId="3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165" fontId="11" fillId="0" borderId="0" xfId="0" applyNumberFormat="1" applyFont="1" applyFill="1" applyBorder="1" applyAlignment="1" applyProtection="1">
      <alignment horizontal="center" vertical="center" wrapText="1"/>
      <protection locked="0"/>
    </xf>
    <xf numFmtId="165" fontId="3" fillId="0" borderId="0" xfId="0" applyNumberFormat="1" applyFont="1" applyBorder="1" applyAlignment="1" applyProtection="1">
      <alignment horizontal="center"/>
      <protection locked="0"/>
    </xf>
    <xf numFmtId="165" fontId="3" fillId="0" borderId="32" xfId="0" applyNumberFormat="1" applyFont="1" applyFill="1" applyBorder="1" applyAlignment="1" applyProtection="1">
      <alignment horizontal="center" vertical="center"/>
      <protection locked="0"/>
    </xf>
    <xf numFmtId="165" fontId="3"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11" fillId="10" borderId="33" xfId="0" applyFont="1" applyFill="1" applyBorder="1" applyAlignment="1" applyProtection="1">
      <alignment horizontal="center" vertical="center" wrapText="1"/>
      <protection locked="0"/>
    </xf>
    <xf numFmtId="0" fontId="0" fillId="10" borderId="0" xfId="0" applyFont="1" applyFill="1" applyBorder="1" applyAlignment="1" applyProtection="1">
      <alignment horizontal="center" vertical="center" wrapText="1"/>
      <protection locked="0"/>
    </xf>
    <xf numFmtId="0" fontId="14" fillId="10" borderId="0"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wrapText="1"/>
      <protection locked="0"/>
    </xf>
    <xf numFmtId="165" fontId="11" fillId="4" borderId="0" xfId="0" applyNumberFormat="1" applyFont="1" applyFill="1" applyBorder="1" applyAlignment="1" applyProtection="1">
      <alignment horizontal="center" vertical="center" wrapText="1"/>
      <protection locked="0"/>
    </xf>
    <xf numFmtId="10" fontId="3" fillId="4" borderId="0" xfId="0" applyNumberFormat="1" applyFont="1" applyFill="1" applyBorder="1" applyAlignment="1" applyProtection="1">
      <alignment horizontal="center" vertical="center"/>
      <protection locked="0"/>
    </xf>
    <xf numFmtId="165" fontId="3" fillId="11" borderId="19" xfId="0" applyNumberFormat="1" applyFont="1" applyFill="1" applyBorder="1" applyAlignment="1" applyProtection="1">
      <alignment horizontal="center"/>
      <protection locked="0"/>
    </xf>
    <xf numFmtId="165" fontId="3" fillId="4" borderId="0" xfId="0" applyNumberFormat="1" applyFont="1" applyFill="1" applyBorder="1" applyAlignment="1" applyProtection="1">
      <alignment horizontal="center"/>
      <protection locked="0"/>
    </xf>
    <xf numFmtId="165" fontId="3" fillId="4" borderId="0" xfId="0" applyNumberFormat="1" applyFont="1" applyFill="1" applyBorder="1" applyAlignment="1" applyProtection="1">
      <alignment horizontal="center" vertical="center"/>
      <protection locked="0"/>
    </xf>
    <xf numFmtId="165" fontId="3" fillId="11" borderId="34" xfId="0" applyNumberFormat="1" applyFont="1" applyFill="1" applyBorder="1" applyAlignment="1" applyProtection="1">
      <alignment horizontal="center"/>
      <protection locked="0"/>
    </xf>
    <xf numFmtId="165" fontId="3" fillId="4" borderId="32" xfId="0" applyNumberFormat="1" applyFont="1" applyFill="1" applyBorder="1" applyAlignment="1" applyProtection="1">
      <alignment horizontal="center"/>
      <protection locked="0"/>
    </xf>
    <xf numFmtId="0" fontId="12" fillId="10" borderId="0" xfId="0" applyFont="1" applyFill="1" applyBorder="1" applyAlignment="1" applyProtection="1">
      <alignment horizontal="center" vertical="center" wrapText="1"/>
      <protection locked="0"/>
    </xf>
    <xf numFmtId="10" fontId="3" fillId="11" borderId="21" xfId="0" applyNumberFormat="1" applyFont="1" applyFill="1" applyBorder="1" applyAlignment="1" applyProtection="1">
      <alignment horizontal="center" vertical="center"/>
      <protection locked="0"/>
    </xf>
    <xf numFmtId="165" fontId="2" fillId="4" borderId="0" xfId="0" applyNumberFormat="1" applyFont="1" applyFill="1" applyBorder="1" applyAlignment="1" applyProtection="1">
      <alignment horizontal="center" vertical="center"/>
      <protection locked="0"/>
    </xf>
    <xf numFmtId="165" fontId="11" fillId="4" borderId="0" xfId="0" applyNumberFormat="1" applyFont="1" applyFill="1" applyBorder="1" applyAlignment="1" applyProtection="1">
      <alignment horizontal="center" vertical="center"/>
      <protection locked="0"/>
    </xf>
    <xf numFmtId="10" fontId="3" fillId="11" borderId="36" xfId="0" applyNumberFormat="1" applyFont="1" applyFill="1" applyBorder="1" applyAlignment="1" applyProtection="1">
      <alignment horizontal="center" vertical="center"/>
      <protection locked="0"/>
    </xf>
    <xf numFmtId="0" fontId="3" fillId="0" borderId="46" xfId="0" applyFont="1" applyBorder="1" applyAlignment="1" applyProtection="1">
      <alignment horizontal="center" wrapText="1"/>
      <protection locked="0"/>
    </xf>
    <xf numFmtId="165" fontId="3" fillId="0" borderId="46" xfId="0" applyNumberFormat="1" applyFont="1" applyBorder="1" applyAlignment="1" applyProtection="1">
      <alignment horizontal="center"/>
      <protection locked="0"/>
    </xf>
    <xf numFmtId="165" fontId="3" fillId="0" borderId="58" xfId="0" applyNumberFormat="1" applyFont="1" applyBorder="1" applyAlignment="1" applyProtection="1">
      <alignment horizontal="center" vertical="center"/>
      <protection locked="0"/>
    </xf>
    <xf numFmtId="0" fontId="3" fillId="0" borderId="0" xfId="0" applyFont="1" applyBorder="1" applyAlignment="1" applyProtection="1">
      <alignment horizontal="center"/>
      <protection locked="0"/>
    </xf>
    <xf numFmtId="0" fontId="3" fillId="7" borderId="0" xfId="0" applyFont="1" applyFill="1" applyBorder="1" applyAlignment="1" applyProtection="1">
      <alignment horizontal="center" vertical="center" wrapText="1"/>
      <protection locked="0"/>
    </xf>
    <xf numFmtId="165" fontId="3" fillId="0" borderId="32"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9" fontId="3" fillId="0" borderId="0" xfId="0" applyNumberFormat="1"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165" fontId="3" fillId="11" borderId="18" xfId="0" applyNumberFormat="1" applyFont="1" applyFill="1" applyBorder="1" applyAlignment="1" applyProtection="1">
      <alignment horizontal="center" vertical="center"/>
      <protection locked="0"/>
    </xf>
    <xf numFmtId="165" fontId="3" fillId="11" borderId="59" xfId="0" applyNumberFormat="1"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9" fontId="3" fillId="0" borderId="1" xfId="1" applyFont="1" applyBorder="1" applyAlignment="1" applyProtection="1">
      <alignment horizontal="center" vertical="center"/>
      <protection locked="0"/>
    </xf>
    <xf numFmtId="9" fontId="3" fillId="0" borderId="10" xfId="1" applyFont="1" applyBorder="1" applyAlignment="1" applyProtection="1">
      <alignment horizontal="center" vertical="center"/>
      <protection locked="0"/>
    </xf>
    <xf numFmtId="3" fontId="3" fillId="0" borderId="32" xfId="0" applyNumberFormat="1"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66" fontId="3" fillId="0" borderId="0" xfId="0" applyNumberFormat="1" applyFont="1" applyFill="1" applyBorder="1" applyAlignment="1" applyProtection="1">
      <alignment horizontal="center" vertical="center" wrapText="1"/>
      <protection locked="0"/>
    </xf>
    <xf numFmtId="9" fontId="3" fillId="0" borderId="32" xfId="0" applyNumberFormat="1" applyFont="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9" fontId="3" fillId="0" borderId="1" xfId="1" applyNumberFormat="1" applyFont="1" applyBorder="1" applyAlignment="1" applyProtection="1">
      <alignment horizontal="center" vertical="center"/>
      <protection locked="0"/>
    </xf>
    <xf numFmtId="9" fontId="3" fillId="0" borderId="10" xfId="1" applyNumberFormat="1" applyFont="1" applyBorder="1" applyAlignment="1" applyProtection="1">
      <alignment horizontal="center" vertical="center"/>
      <protection locked="0"/>
    </xf>
    <xf numFmtId="0" fontId="13" fillId="0" borderId="61" xfId="0" applyFont="1" applyFill="1" applyBorder="1" applyAlignment="1" applyProtection="1">
      <alignment horizontal="center" vertical="center"/>
      <protection locked="0"/>
    </xf>
    <xf numFmtId="0" fontId="13" fillId="0" borderId="47" xfId="0" applyFont="1" applyBorder="1" applyAlignment="1" applyProtection="1">
      <alignment horizontal="left" vertical="center" wrapText="1"/>
      <protection locked="0"/>
    </xf>
    <xf numFmtId="165" fontId="2" fillId="7" borderId="47" xfId="0" applyNumberFormat="1" applyFont="1" applyFill="1" applyBorder="1" applyAlignment="1" applyProtection="1">
      <alignment horizontal="center" vertical="center"/>
      <protection locked="0"/>
    </xf>
    <xf numFmtId="166" fontId="3" fillId="0" borderId="47" xfId="0" applyNumberFormat="1" applyFont="1" applyFill="1" applyBorder="1" applyAlignment="1" applyProtection="1">
      <alignment horizontal="center" vertical="center"/>
      <protection locked="0"/>
    </xf>
    <xf numFmtId="165" fontId="3" fillId="0" borderId="47" xfId="0" applyNumberFormat="1" applyFont="1" applyBorder="1" applyAlignment="1" applyProtection="1">
      <alignment horizontal="center" vertical="center"/>
      <protection locked="0"/>
    </xf>
    <xf numFmtId="165" fontId="2" fillId="4" borderId="47" xfId="0" applyNumberFormat="1" applyFont="1" applyFill="1" applyBorder="1" applyAlignment="1" applyProtection="1">
      <alignment horizontal="center" vertical="center"/>
      <protection locked="0"/>
    </xf>
    <xf numFmtId="165" fontId="2" fillId="11" borderId="48" xfId="0" applyNumberFormat="1" applyFont="1" applyFill="1" applyBorder="1" applyAlignment="1" applyProtection="1">
      <alignment horizontal="center" vertical="center"/>
      <protection locked="0"/>
    </xf>
    <xf numFmtId="165" fontId="2" fillId="11" borderId="62" xfId="0" applyNumberFormat="1"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3" fillId="7" borderId="46"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165" fontId="3" fillId="0" borderId="46" xfId="0" applyNumberFormat="1" applyFont="1" applyBorder="1" applyAlignment="1" applyProtection="1">
      <alignment horizontal="center" vertical="center"/>
      <protection locked="0"/>
    </xf>
    <xf numFmtId="9" fontId="3" fillId="0" borderId="0" xfId="1" applyNumberFormat="1" applyFont="1" applyBorder="1" applyAlignment="1" applyProtection="1">
      <alignment horizontal="center" vertical="center"/>
      <protection locked="0"/>
    </xf>
    <xf numFmtId="9" fontId="3" fillId="0" borderId="9" xfId="1"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164" fontId="3" fillId="0" borderId="10" xfId="1" applyNumberFormat="1" applyFont="1" applyBorder="1" applyAlignment="1" applyProtection="1">
      <alignment horizontal="center" vertical="center"/>
      <protection locked="0"/>
    </xf>
    <xf numFmtId="0" fontId="3" fillId="7" borderId="0" xfId="0" applyFont="1" applyFill="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6" fillId="0" borderId="8"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166" fontId="3" fillId="0" borderId="0" xfId="0" applyNumberFormat="1" applyFont="1" applyBorder="1" applyAlignment="1" applyProtection="1">
      <alignment horizontal="center" vertical="center"/>
      <protection locked="0"/>
    </xf>
    <xf numFmtId="9" fontId="3" fillId="0" borderId="0" xfId="0" applyNumberFormat="1" applyFont="1" applyAlignment="1" applyProtection="1">
      <alignment horizont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165" fontId="13" fillId="0" borderId="0" xfId="0" applyNumberFormat="1" applyFont="1" applyBorder="1" applyAlignment="1" applyProtection="1">
      <alignment horizontal="left" vertical="center" wrapText="1"/>
      <protection locked="0"/>
    </xf>
    <xf numFmtId="165" fontId="2" fillId="7" borderId="0" xfId="0" applyNumberFormat="1" applyFont="1" applyFill="1" applyBorder="1" applyAlignment="1" applyProtection="1">
      <alignment horizontal="center" vertical="center"/>
      <protection locked="0"/>
    </xf>
    <xf numFmtId="165" fontId="3" fillId="0" borderId="0" xfId="0" applyNumberFormat="1" applyFont="1" applyFill="1" applyBorder="1" applyAlignment="1" applyProtection="1">
      <alignment horizontal="center" vertical="center"/>
      <protection locked="0"/>
    </xf>
    <xf numFmtId="165" fontId="2" fillId="11" borderId="19" xfId="0" applyNumberFormat="1" applyFont="1" applyFill="1" applyBorder="1" applyAlignment="1" applyProtection="1">
      <alignment horizontal="center" vertical="center"/>
      <protection locked="0"/>
    </xf>
    <xf numFmtId="165" fontId="2" fillId="11" borderId="34" xfId="0" applyNumberFormat="1" applyFont="1" applyFill="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165" fontId="13" fillId="0" borderId="47" xfId="0" applyNumberFormat="1" applyFont="1" applyBorder="1" applyAlignment="1" applyProtection="1">
      <alignment horizontal="left" vertical="center" wrapText="1"/>
      <protection locked="0"/>
    </xf>
    <xf numFmtId="165" fontId="3" fillId="0" borderId="47" xfId="0" applyNumberFormat="1" applyFont="1" applyFill="1" applyBorder="1" applyAlignment="1" applyProtection="1">
      <alignment horizontal="center" vertical="center"/>
      <protection locked="0"/>
    </xf>
    <xf numFmtId="165" fontId="2" fillId="11" borderId="54" xfId="0" applyNumberFormat="1" applyFont="1" applyFill="1" applyBorder="1" applyAlignment="1" applyProtection="1">
      <alignment horizontal="center" vertical="center"/>
      <protection locked="0"/>
    </xf>
    <xf numFmtId="165" fontId="2" fillId="11" borderId="65" xfId="0" applyNumberFormat="1" applyFont="1" applyFill="1" applyBorder="1" applyAlignment="1" applyProtection="1">
      <alignment horizontal="center" vertical="center"/>
      <protection locked="0"/>
    </xf>
    <xf numFmtId="0" fontId="11" fillId="6" borderId="49" xfId="0" applyFont="1" applyFill="1" applyBorder="1" applyAlignment="1" applyProtection="1">
      <alignment horizontal="center" vertical="center" wrapText="1"/>
      <protection locked="0"/>
    </xf>
    <xf numFmtId="165" fontId="2" fillId="5" borderId="0" xfId="0" applyNumberFormat="1" applyFont="1" applyFill="1" applyBorder="1" applyAlignment="1" applyProtection="1">
      <alignment horizontal="center" vertical="center"/>
      <protection locked="0"/>
    </xf>
    <xf numFmtId="165" fontId="11" fillId="6" borderId="51" xfId="0" applyNumberFormat="1" applyFont="1" applyFill="1" applyBorder="1" applyAlignment="1" applyProtection="1">
      <alignment horizontal="center" vertical="center"/>
      <protection locked="0"/>
    </xf>
    <xf numFmtId="165" fontId="11" fillId="6" borderId="52" xfId="0" applyNumberFormat="1" applyFont="1" applyFill="1" applyBorder="1" applyAlignment="1" applyProtection="1">
      <alignment horizontal="center" vertical="center"/>
      <protection locked="0"/>
    </xf>
    <xf numFmtId="165" fontId="11" fillId="6" borderId="53" xfId="0" applyNumberFormat="1" applyFont="1" applyFill="1" applyBorder="1" applyAlignment="1" applyProtection="1">
      <alignment horizontal="center" vertical="center"/>
      <protection locked="0"/>
    </xf>
    <xf numFmtId="165" fontId="2" fillId="4" borderId="20" xfId="0" applyNumberFormat="1" applyFont="1" applyFill="1" applyBorder="1" applyAlignment="1" applyProtection="1">
      <alignment horizontal="center" vertical="center"/>
      <protection locked="0"/>
    </xf>
    <xf numFmtId="165" fontId="2" fillId="4" borderId="35"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165" fontId="2" fillId="0" borderId="0" xfId="0" applyNumberFormat="1" applyFont="1" applyFill="1" applyBorder="1" applyAlignment="1" applyProtection="1">
      <alignment horizontal="center" vertical="center"/>
      <protection locked="0"/>
    </xf>
    <xf numFmtId="165" fontId="11" fillId="0" borderId="0" xfId="0" applyNumberFormat="1" applyFont="1" applyFill="1" applyBorder="1" applyAlignment="1" applyProtection="1">
      <alignment horizontal="center" vertical="center"/>
      <protection locked="0"/>
    </xf>
    <xf numFmtId="0" fontId="11" fillId="4" borderId="33"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wrapText="1"/>
      <protection locked="0"/>
    </xf>
    <xf numFmtId="165" fontId="3" fillId="0" borderId="58" xfId="0" applyNumberFormat="1" applyFont="1" applyFill="1" applyBorder="1" applyAlignment="1" applyProtection="1">
      <alignment horizontal="center" vertical="center"/>
      <protection locked="0"/>
    </xf>
    <xf numFmtId="0" fontId="3" fillId="0" borderId="33" xfId="0" applyFont="1" applyBorder="1" applyAlignment="1" applyProtection="1">
      <alignment horizontal="center"/>
      <protection locked="0"/>
    </xf>
    <xf numFmtId="0" fontId="3" fillId="0" borderId="47" xfId="0" applyFont="1" applyFill="1" applyBorder="1" applyAlignment="1" applyProtection="1">
      <alignment horizontal="center" vertical="center"/>
      <protection locked="0"/>
    </xf>
    <xf numFmtId="3" fontId="16" fillId="0" borderId="0" xfId="0" applyNumberFormat="1" applyFont="1" applyFill="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165" fontId="11" fillId="6" borderId="55" xfId="0" applyNumberFormat="1" applyFont="1" applyFill="1" applyBorder="1" applyAlignment="1" applyProtection="1">
      <alignment horizontal="center" vertical="center"/>
      <protection locked="0"/>
    </xf>
    <xf numFmtId="0" fontId="2" fillId="5" borderId="33" xfId="0" applyFont="1" applyFill="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1" fillId="6" borderId="49"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 fillId="5" borderId="33" xfId="0" applyFont="1" applyFill="1" applyBorder="1" applyAlignment="1" applyProtection="1">
      <alignment horizontal="center" vertical="center" wrapText="1"/>
      <protection locked="0"/>
    </xf>
    <xf numFmtId="165" fontId="3" fillId="4" borderId="19" xfId="0" applyNumberFormat="1" applyFont="1" applyFill="1" applyBorder="1" applyAlignment="1" applyProtection="1">
      <alignment horizontal="center"/>
      <protection locked="0"/>
    </xf>
    <xf numFmtId="165" fontId="3" fillId="4" borderId="34" xfId="0" applyNumberFormat="1" applyFont="1" applyFill="1" applyBorder="1" applyAlignment="1" applyProtection="1">
      <alignment horizontal="center"/>
      <protection locked="0"/>
    </xf>
    <xf numFmtId="10" fontId="3" fillId="4" borderId="21" xfId="0" applyNumberFormat="1" applyFont="1" applyFill="1" applyBorder="1" applyAlignment="1" applyProtection="1">
      <alignment horizontal="center" vertical="center"/>
      <protection locked="0"/>
    </xf>
    <xf numFmtId="10" fontId="3" fillId="4" borderId="36" xfId="0" applyNumberFormat="1"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165" fontId="2" fillId="0" borderId="46" xfId="0" applyNumberFormat="1" applyFont="1" applyFill="1" applyBorder="1" applyAlignment="1" applyProtection="1">
      <alignment horizontal="center" vertical="center"/>
      <protection locked="0"/>
    </xf>
    <xf numFmtId="165" fontId="11" fillId="0" borderId="46" xfId="0" applyNumberFormat="1" applyFont="1" applyFill="1" applyBorder="1" applyAlignment="1" applyProtection="1">
      <alignment horizontal="center" vertical="center"/>
      <protection locked="0"/>
    </xf>
    <xf numFmtId="10" fontId="3" fillId="0" borderId="0" xfId="0" applyNumberFormat="1" applyFont="1" applyFill="1" applyBorder="1" applyAlignment="1" applyProtection="1">
      <alignment horizontal="center" vertical="center" wrapText="1"/>
      <protection locked="0"/>
    </xf>
    <xf numFmtId="10" fontId="3" fillId="0" borderId="0" xfId="0" applyNumberFormat="1" applyFont="1" applyBorder="1" applyAlignment="1" applyProtection="1">
      <alignment horizontal="center"/>
      <protection locked="0"/>
    </xf>
    <xf numFmtId="10" fontId="3" fillId="0" borderId="46" xfId="0" applyNumberFormat="1" applyFont="1" applyFill="1" applyBorder="1" applyAlignment="1" applyProtection="1">
      <alignment horizontal="center" vertical="center"/>
      <protection locked="0"/>
    </xf>
    <xf numFmtId="10" fontId="3" fillId="0" borderId="46" xfId="0" applyNumberFormat="1" applyFont="1" applyBorder="1" applyAlignment="1" applyProtection="1">
      <alignment horizontal="center"/>
      <protection locked="0"/>
    </xf>
    <xf numFmtId="0" fontId="2" fillId="7" borderId="46"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165" fontId="3" fillId="0" borderId="46" xfId="0" applyNumberFormat="1" applyFont="1" applyFill="1" applyBorder="1" applyAlignment="1" applyProtection="1">
      <alignment horizontal="center" vertical="center"/>
      <protection locked="0"/>
    </xf>
    <xf numFmtId="10" fontId="3" fillId="0" borderId="0" xfId="0" applyNumberFormat="1" applyFont="1" applyBorder="1" applyAlignment="1" applyProtection="1">
      <alignment horizontal="center" vertical="center"/>
      <protection locked="0"/>
    </xf>
    <xf numFmtId="3" fontId="2" fillId="0" borderId="0" xfId="0" applyNumberFormat="1" applyFont="1" applyFill="1" applyBorder="1" applyAlignment="1" applyProtection="1">
      <alignment horizontal="center" vertical="center"/>
      <protection locked="0"/>
    </xf>
    <xf numFmtId="10" fontId="3" fillId="0" borderId="0" xfId="0" applyNumberFormat="1" applyFont="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9" fontId="3" fillId="0" borderId="0" xfId="0" applyNumberFormat="1" applyFont="1" applyBorder="1" applyAlignment="1" applyProtection="1">
      <alignment horizontal="center"/>
      <protection locked="0"/>
    </xf>
    <xf numFmtId="165" fontId="3" fillId="0" borderId="32" xfId="0" applyNumberFormat="1" applyFont="1" applyBorder="1" applyAlignment="1" applyProtection="1">
      <alignment horizontal="center"/>
      <protection locked="0"/>
    </xf>
    <xf numFmtId="165" fontId="3" fillId="0" borderId="58" xfId="0" applyNumberFormat="1" applyFont="1" applyBorder="1" applyAlignment="1" applyProtection="1">
      <alignment horizontal="center"/>
      <protection locked="0"/>
    </xf>
    <xf numFmtId="9" fontId="3" fillId="0" borderId="0" xfId="0" applyNumberFormat="1" applyFont="1" applyFill="1" applyBorder="1" applyAlignment="1" applyProtection="1">
      <alignment horizontal="center" vertical="center"/>
      <protection locked="0"/>
    </xf>
    <xf numFmtId="165" fontId="2" fillId="5" borderId="25" xfId="0" applyNumberFormat="1" applyFont="1" applyFill="1" applyBorder="1" applyAlignment="1" applyProtection="1">
      <alignment horizontal="center" vertical="center"/>
      <protection locked="0"/>
    </xf>
    <xf numFmtId="165" fontId="11" fillId="6" borderId="24" xfId="0" applyNumberFormat="1" applyFont="1" applyFill="1" applyBorder="1" applyAlignment="1" applyProtection="1">
      <alignment horizontal="center" vertical="center"/>
      <protection locked="0"/>
    </xf>
    <xf numFmtId="165" fontId="2" fillId="4" borderId="24" xfId="0" applyNumberFormat="1" applyFont="1" applyFill="1" applyBorder="1" applyAlignment="1" applyProtection="1">
      <alignment horizontal="center" vertical="center"/>
      <protection locked="0"/>
    </xf>
    <xf numFmtId="165" fontId="2" fillId="4" borderId="23" xfId="0" applyNumberFormat="1" applyFont="1" applyFill="1" applyBorder="1" applyAlignment="1" applyProtection="1">
      <alignment horizontal="center" vertical="center"/>
      <protection locked="0"/>
    </xf>
    <xf numFmtId="165" fontId="2" fillId="4" borderId="26" xfId="0" applyNumberFormat="1" applyFont="1" applyFill="1" applyBorder="1" applyAlignment="1" applyProtection="1">
      <alignment horizontal="center"/>
      <protection locked="0"/>
    </xf>
    <xf numFmtId="0" fontId="3" fillId="0" borderId="0" xfId="0" applyFont="1" applyAlignment="1" applyProtection="1">
      <alignment horizontal="left"/>
      <protection locked="0"/>
    </xf>
    <xf numFmtId="0" fontId="3" fillId="0" borderId="0" xfId="0" applyFont="1" applyProtection="1">
      <protection locked="0"/>
    </xf>
    <xf numFmtId="0" fontId="24" fillId="14" borderId="75" xfId="0" applyFont="1" applyFill="1" applyBorder="1" applyAlignment="1" applyProtection="1">
      <alignment horizontal="center" vertical="center"/>
      <protection locked="0"/>
    </xf>
    <xf numFmtId="0" fontId="3" fillId="0" borderId="0" xfId="0" applyFont="1" applyBorder="1" applyProtection="1">
      <protection locked="0"/>
    </xf>
    <xf numFmtId="0" fontId="3" fillId="14" borderId="75" xfId="0" applyFont="1" applyFill="1" applyBorder="1" applyAlignment="1" applyProtection="1">
      <alignment horizontal="center" vertical="center"/>
      <protection locked="0"/>
    </xf>
    <xf numFmtId="9" fontId="3" fillId="14" borderId="75" xfId="1" applyFont="1" applyFill="1" applyBorder="1" applyAlignment="1" applyProtection="1">
      <alignment horizontal="center" vertical="center"/>
      <protection locked="0"/>
    </xf>
    <xf numFmtId="0" fontId="3" fillId="15" borderId="77" xfId="0" applyFont="1" applyFill="1" applyBorder="1" applyAlignment="1" applyProtection="1">
      <alignment vertical="center"/>
      <protection locked="0"/>
    </xf>
    <xf numFmtId="0" fontId="3" fillId="15" borderId="75" xfId="0" applyFont="1" applyFill="1" applyBorder="1" applyAlignment="1" applyProtection="1">
      <alignment horizontal="center" vertical="center"/>
      <protection locked="0"/>
    </xf>
    <xf numFmtId="0" fontId="24" fillId="15" borderId="75" xfId="0" applyFont="1" applyFill="1" applyBorder="1" applyAlignment="1" applyProtection="1">
      <alignment horizontal="center" vertical="center"/>
      <protection locked="0"/>
    </xf>
    <xf numFmtId="0" fontId="7" fillId="15" borderId="75" xfId="0" applyFont="1" applyFill="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9" fontId="3" fillId="0" borderId="75" xfId="1" applyNumberFormat="1" applyFont="1" applyBorder="1" applyAlignment="1" applyProtection="1">
      <alignment horizontal="center" vertical="center"/>
      <protection locked="0"/>
    </xf>
    <xf numFmtId="0" fontId="22" fillId="0" borderId="75" xfId="0" applyFont="1" applyFill="1" applyBorder="1" applyAlignment="1" applyProtection="1">
      <alignment horizontal="center" vertical="center"/>
      <protection locked="0"/>
    </xf>
    <xf numFmtId="9" fontId="3" fillId="14" borderId="75" xfId="1" applyNumberFormat="1" applyFont="1" applyFill="1" applyBorder="1" applyAlignment="1" applyProtection="1">
      <alignment horizontal="center" vertical="center"/>
      <protection locked="0"/>
    </xf>
    <xf numFmtId="164" fontId="3" fillId="14" borderId="75" xfId="1" applyNumberFormat="1" applyFont="1" applyFill="1" applyBorder="1" applyAlignment="1" applyProtection="1">
      <alignment horizontal="center" vertical="center"/>
      <protection locked="0"/>
    </xf>
    <xf numFmtId="0" fontId="24" fillId="0" borderId="75" xfId="0" applyFont="1" applyBorder="1" applyAlignment="1" applyProtection="1">
      <alignment horizontal="center" vertical="center"/>
      <protection locked="0"/>
    </xf>
    <xf numFmtId="0" fontId="2" fillId="0" borderId="75" xfId="0" applyFont="1" applyFill="1" applyBorder="1" applyAlignment="1" applyProtection="1">
      <alignment horizontal="center" vertical="center"/>
      <protection locked="0"/>
    </xf>
    <xf numFmtId="0" fontId="20" fillId="0" borderId="0" xfId="0" applyFont="1" applyProtection="1">
      <protection locked="0"/>
    </xf>
    <xf numFmtId="0" fontId="23" fillId="0" borderId="0" xfId="0" applyFont="1" applyBorder="1" applyAlignment="1" applyProtection="1">
      <alignment horizontal="left" wrapText="1" indent="1"/>
      <protection locked="0"/>
    </xf>
    <xf numFmtId="0" fontId="0" fillId="0" borderId="0" xfId="0" applyBorder="1" applyAlignment="1" applyProtection="1">
      <alignment horizontal="left" wrapText="1" indent="1"/>
      <protection locked="0"/>
    </xf>
    <xf numFmtId="0" fontId="26" fillId="0" borderId="0" xfId="0" applyFont="1" applyAlignment="1">
      <alignment horizontal="left" vertical="center"/>
    </xf>
    <xf numFmtId="0" fontId="3" fillId="0" borderId="0" xfId="0" applyFont="1" applyAlignment="1">
      <alignment horizontal="left"/>
    </xf>
    <xf numFmtId="0" fontId="27" fillId="0" borderId="0" xfId="0" applyFont="1" applyAlignment="1">
      <alignment horizontal="left" vertical="center"/>
    </xf>
    <xf numFmtId="0" fontId="28" fillId="0" borderId="0" xfId="0" applyFont="1" applyAlignment="1">
      <alignment horizontal="left" vertical="center"/>
    </xf>
    <xf numFmtId="14" fontId="27" fillId="0" borderId="0" xfId="0" applyNumberFormat="1" applyFont="1" applyAlignment="1">
      <alignment horizontal="left" vertical="center"/>
    </xf>
    <xf numFmtId="0" fontId="3" fillId="0" borderId="0" xfId="0" applyFont="1" applyAlignment="1">
      <alignment horizontal="center"/>
    </xf>
    <xf numFmtId="3" fontId="3" fillId="0" borderId="0" xfId="0" applyNumberFormat="1" applyFont="1" applyAlignment="1" applyProtection="1">
      <alignment horizontal="center"/>
      <protection locked="0"/>
    </xf>
    <xf numFmtId="3" fontId="2" fillId="0" borderId="0" xfId="0" applyNumberFormat="1" applyFont="1" applyAlignment="1" applyProtection="1">
      <alignment horizontal="center"/>
      <protection locked="0"/>
    </xf>
    <xf numFmtId="0" fontId="29" fillId="0" borderId="0" xfId="0" applyFont="1" applyAlignment="1">
      <alignment horizontal="center" vertical="center"/>
    </xf>
    <xf numFmtId="0" fontId="29" fillId="0" borderId="0" xfId="0" applyFont="1" applyAlignment="1">
      <alignment vertical="center"/>
    </xf>
    <xf numFmtId="9" fontId="3" fillId="16" borderId="0" xfId="0" applyNumberFormat="1" applyFont="1" applyFill="1" applyBorder="1" applyAlignment="1" applyProtection="1">
      <alignment horizontal="center" vertical="center"/>
      <protection locked="0"/>
    </xf>
    <xf numFmtId="165" fontId="30" fillId="16" borderId="55" xfId="0" applyNumberFormat="1" applyFont="1" applyFill="1" applyBorder="1" applyAlignment="1" applyProtection="1">
      <alignment horizontal="center" vertical="center"/>
      <protection locked="0"/>
    </xf>
    <xf numFmtId="10" fontId="3" fillId="16" borderId="75" xfId="1" applyNumberFormat="1" applyFont="1" applyFill="1" applyBorder="1" applyAlignment="1" applyProtection="1">
      <alignment horizontal="center" vertical="center"/>
      <protection locked="0"/>
    </xf>
    <xf numFmtId="165" fontId="2" fillId="16" borderId="47" xfId="0" applyNumberFormat="1" applyFont="1" applyFill="1" applyBorder="1" applyAlignment="1" applyProtection="1">
      <alignment horizontal="center" vertical="center"/>
      <protection locked="0"/>
    </xf>
    <xf numFmtId="165" fontId="2" fillId="16" borderId="52" xfId="0" applyNumberFormat="1" applyFont="1" applyFill="1" applyBorder="1" applyAlignment="1" applyProtection="1">
      <alignment horizontal="center" vertical="center"/>
      <protection locked="0"/>
    </xf>
    <xf numFmtId="165" fontId="2" fillId="16" borderId="53" xfId="0" applyNumberFormat="1" applyFont="1" applyFill="1" applyBorder="1" applyAlignment="1" applyProtection="1">
      <alignment horizontal="center" vertical="center"/>
      <protection locked="0"/>
    </xf>
    <xf numFmtId="165" fontId="2" fillId="16" borderId="55" xfId="0" applyNumberFormat="1" applyFont="1" applyFill="1" applyBorder="1" applyAlignment="1" applyProtection="1">
      <alignment horizontal="center" vertical="center"/>
      <protection locked="0"/>
    </xf>
    <xf numFmtId="10" fontId="3" fillId="16" borderId="14" xfId="0" applyNumberFormat="1" applyFont="1" applyFill="1" applyBorder="1" applyAlignment="1" applyProtection="1">
      <alignment horizontal="center" vertical="center"/>
      <protection locked="0"/>
    </xf>
    <xf numFmtId="10" fontId="3" fillId="16" borderId="6" xfId="0" applyNumberFormat="1" applyFont="1" applyFill="1" applyBorder="1" applyAlignment="1" applyProtection="1">
      <alignment horizontal="center" vertical="center"/>
      <protection locked="0"/>
    </xf>
    <xf numFmtId="10" fontId="3" fillId="16" borderId="7"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22" fillId="0" borderId="0" xfId="0" applyFont="1" applyAlignment="1" applyProtection="1">
      <alignment horizontal="left" vertical="top" wrapText="1"/>
      <protection locked="0"/>
    </xf>
    <xf numFmtId="0" fontId="0" fillId="0" borderId="0" xfId="0" applyAlignment="1" applyProtection="1">
      <protection locked="0"/>
    </xf>
    <xf numFmtId="0" fontId="23" fillId="0" borderId="0" xfId="0" applyFont="1" applyBorder="1" applyAlignment="1" applyProtection="1">
      <alignment horizontal="left" wrapText="1" indent="1"/>
      <protection locked="0"/>
    </xf>
    <xf numFmtId="0" fontId="0" fillId="0" borderId="0" xfId="0" applyBorder="1" applyAlignment="1" applyProtection="1">
      <alignment horizontal="left" wrapText="1" indent="1"/>
      <protection locked="0"/>
    </xf>
    <xf numFmtId="0" fontId="2" fillId="7" borderId="67" xfId="0" applyFont="1" applyFill="1" applyBorder="1" applyAlignment="1" applyProtection="1">
      <alignment horizontal="left" wrapText="1"/>
      <protection locked="0"/>
    </xf>
    <xf numFmtId="0" fontId="2" fillId="7" borderId="68" xfId="0" applyFont="1" applyFill="1" applyBorder="1" applyAlignment="1" applyProtection="1">
      <alignment horizontal="left" wrapText="1"/>
      <protection locked="0"/>
    </xf>
    <xf numFmtId="0" fontId="3" fillId="7" borderId="68" xfId="0" applyFont="1" applyFill="1" applyBorder="1" applyAlignment="1" applyProtection="1">
      <protection locked="0"/>
    </xf>
    <xf numFmtId="0" fontId="0" fillId="0" borderId="69" xfId="0" applyBorder="1" applyAlignment="1" applyProtection="1">
      <protection locked="0"/>
    </xf>
    <xf numFmtId="0" fontId="3" fillId="0" borderId="66" xfId="0" applyFont="1" applyBorder="1" applyAlignment="1" applyProtection="1">
      <alignment horizontal="left" vertical="center" wrapText="1"/>
      <protection locked="0"/>
    </xf>
    <xf numFmtId="0" fontId="3" fillId="0" borderId="66" xfId="0" applyFont="1" applyBorder="1" applyAlignment="1" applyProtection="1">
      <alignment vertical="center" wrapText="1"/>
      <protection locked="0"/>
    </xf>
    <xf numFmtId="0" fontId="3" fillId="0" borderId="66" xfId="0" applyFont="1" applyBorder="1" applyAlignment="1" applyProtection="1">
      <alignment vertical="center"/>
      <protection locked="0"/>
    </xf>
    <xf numFmtId="0" fontId="0" fillId="0" borderId="66" xfId="0" applyBorder="1" applyAlignment="1" applyProtection="1">
      <alignment vertical="center"/>
      <protection locked="0"/>
    </xf>
    <xf numFmtId="9" fontId="3" fillId="14" borderId="76" xfId="1" applyNumberFormat="1" applyFont="1" applyFill="1" applyBorder="1" applyAlignment="1" applyProtection="1">
      <alignment horizontal="center" vertical="center"/>
      <protection locked="0"/>
    </xf>
    <xf numFmtId="9" fontId="3" fillId="14" borderId="50" xfId="1" applyNumberFormat="1" applyFont="1" applyFill="1" applyBorder="1" applyAlignment="1" applyProtection="1">
      <alignment horizontal="center" vertical="center"/>
      <protection locked="0"/>
    </xf>
    <xf numFmtId="9" fontId="3" fillId="14" borderId="77" xfId="1" applyNumberFormat="1" applyFont="1" applyFill="1" applyBorder="1" applyAlignment="1" applyProtection="1">
      <alignment horizontal="center" vertical="center"/>
      <protection locked="0"/>
    </xf>
    <xf numFmtId="0" fontId="3" fillId="0" borderId="0" xfId="0" applyFont="1" applyBorder="1" applyAlignment="1" applyProtection="1">
      <alignment horizontal="left" wrapText="1"/>
      <protection locked="0"/>
    </xf>
    <xf numFmtId="0" fontId="3" fillId="0" borderId="0" xfId="0" applyFont="1" applyBorder="1" applyAlignment="1" applyProtection="1">
      <protection locked="0"/>
    </xf>
    <xf numFmtId="0" fontId="3" fillId="0" borderId="0" xfId="0" applyFont="1" applyAlignment="1" applyProtection="1">
      <protection locked="0"/>
    </xf>
    <xf numFmtId="0" fontId="2" fillId="7" borderId="68" xfId="0" applyFont="1" applyFill="1" applyBorder="1" applyAlignment="1" applyProtection="1">
      <protection locked="0"/>
    </xf>
    <xf numFmtId="0" fontId="3" fillId="0" borderId="0" xfId="0" applyFont="1" applyAlignment="1" applyProtection="1">
      <alignment horizontal="left" wrapText="1"/>
      <protection locked="0"/>
    </xf>
    <xf numFmtId="0" fontId="3" fillId="0" borderId="0" xfId="0" applyFont="1" applyAlignment="1" applyProtection="1">
      <alignment horizontal="left"/>
      <protection locked="0"/>
    </xf>
    <xf numFmtId="0" fontId="3" fillId="14" borderId="76" xfId="0" applyFont="1" applyFill="1" applyBorder="1" applyAlignment="1" applyProtection="1">
      <alignment horizontal="center" vertical="center"/>
      <protection locked="0"/>
    </xf>
    <xf numFmtId="0" fontId="3" fillId="14" borderId="50" xfId="0" applyFont="1" applyFill="1" applyBorder="1" applyAlignment="1" applyProtection="1">
      <alignment horizontal="center" vertical="center"/>
      <protection locked="0"/>
    </xf>
    <xf numFmtId="165" fontId="3" fillId="0" borderId="0" xfId="0" applyNumberFormat="1" applyFont="1" applyAlignment="1" applyProtection="1">
      <alignment horizontal="center" vertical="center"/>
      <protection locked="0"/>
    </xf>
    <xf numFmtId="0" fontId="11" fillId="6" borderId="50" xfId="0" applyFont="1" applyFill="1" applyBorder="1" applyAlignment="1" applyProtection="1">
      <alignment horizontal="center" vertical="center" wrapText="1"/>
      <protection locked="0"/>
    </xf>
    <xf numFmtId="0" fontId="0" fillId="0" borderId="17" xfId="0" applyFont="1" applyBorder="1" applyAlignment="1" applyProtection="1">
      <alignment horizontal="center" vertical="center"/>
      <protection locked="0"/>
    </xf>
    <xf numFmtId="0" fontId="11" fillId="6" borderId="22"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10" fillId="0" borderId="0" xfId="0" applyFont="1" applyBorder="1" applyAlignment="1" applyProtection="1">
      <alignment horizontal="left" vertical="center"/>
      <protection locked="0"/>
    </xf>
    <xf numFmtId="0" fontId="0" fillId="0" borderId="0" xfId="0" applyFont="1" applyAlignment="1" applyProtection="1">
      <alignment vertical="center"/>
      <protection locked="0"/>
    </xf>
    <xf numFmtId="0" fontId="13" fillId="13" borderId="57" xfId="0" applyFont="1" applyFill="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13" fillId="3" borderId="57"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11" fillId="8" borderId="37" xfId="0" applyFont="1" applyFill="1"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14" fillId="8" borderId="39" xfId="0" applyFont="1" applyFill="1" applyBorder="1" applyAlignment="1" applyProtection="1">
      <alignment horizontal="center" vertical="center"/>
      <protection locked="0"/>
    </xf>
    <xf numFmtId="0" fontId="15" fillId="8" borderId="28" xfId="0" applyFont="1" applyFill="1" applyBorder="1" applyAlignment="1" applyProtection="1">
      <alignment horizontal="center" vertical="center"/>
      <protection locked="0"/>
    </xf>
    <xf numFmtId="0" fontId="15" fillId="8" borderId="0" xfId="0" applyFont="1" applyFill="1" applyBorder="1" applyAlignment="1" applyProtection="1">
      <alignment horizontal="center" vertical="center"/>
      <protection locked="0"/>
    </xf>
    <xf numFmtId="0" fontId="0" fillId="0" borderId="32" xfId="0" applyBorder="1" applyAlignment="1" applyProtection="1">
      <alignment horizontal="center"/>
      <protection locked="0"/>
    </xf>
    <xf numFmtId="0" fontId="2" fillId="5" borderId="29" xfId="0" applyFont="1" applyFill="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1" fillId="8" borderId="37" xfId="0" applyFont="1" applyFill="1" applyBorder="1" applyAlignment="1" applyProtection="1">
      <alignment horizontal="center" vertical="center"/>
      <protection locked="0"/>
    </xf>
    <xf numFmtId="0" fontId="11" fillId="8" borderId="15" xfId="0" applyFont="1" applyFill="1" applyBorder="1" applyAlignment="1" applyProtection="1">
      <alignment horizontal="center" vertical="center" wrapText="1"/>
      <protection locked="0"/>
    </xf>
    <xf numFmtId="0" fontId="11" fillId="8" borderId="16" xfId="0" applyFont="1" applyFill="1" applyBorder="1" applyAlignment="1" applyProtection="1">
      <alignment horizontal="center" vertical="center" wrapText="1"/>
      <protection locked="0"/>
    </xf>
    <xf numFmtId="0" fontId="0" fillId="0" borderId="38" xfId="0" applyBorder="1" applyAlignment="1" applyProtection="1">
      <alignment horizontal="center"/>
      <protection locked="0"/>
    </xf>
    <xf numFmtId="165" fontId="2" fillId="3" borderId="73" xfId="0" applyNumberFormat="1" applyFont="1" applyFill="1" applyBorder="1" applyAlignment="1" applyProtection="1">
      <alignment horizontal="center" vertical="center"/>
      <protection locked="0"/>
    </xf>
    <xf numFmtId="165" fontId="2" fillId="3" borderId="72" xfId="0"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left" vertical="center" wrapText="1"/>
      <protection locked="0"/>
    </xf>
    <xf numFmtId="0" fontId="19" fillId="0" borderId="28" xfId="0" applyFont="1" applyBorder="1" applyAlignment="1" applyProtection="1">
      <alignment vertical="center" wrapText="1"/>
      <protection locked="0"/>
    </xf>
    <xf numFmtId="0" fontId="25" fillId="0" borderId="28" xfId="0" applyFont="1" applyFill="1" applyBorder="1" applyAlignment="1" applyProtection="1">
      <alignment horizontal="left" vertical="center" wrapText="1"/>
      <protection locked="0"/>
    </xf>
    <xf numFmtId="0" fontId="0" fillId="0" borderId="28" xfId="0" applyBorder="1" applyAlignment="1">
      <alignment vertical="center" wrapText="1"/>
    </xf>
    <xf numFmtId="165" fontId="2" fillId="3" borderId="71" xfId="0" applyNumberFormat="1" applyFont="1" applyFill="1" applyBorder="1" applyAlignment="1" applyProtection="1">
      <alignment horizontal="center" vertical="center"/>
      <protection locked="0"/>
    </xf>
    <xf numFmtId="165" fontId="2" fillId="3" borderId="70" xfId="0" applyNumberFormat="1" applyFont="1" applyFill="1" applyBorder="1" applyAlignment="1" applyProtection="1">
      <alignment horizontal="center" vertical="center"/>
      <protection locked="0"/>
    </xf>
    <xf numFmtId="165" fontId="2" fillId="3" borderId="74" xfId="0" applyNumberFormat="1" applyFont="1" applyFill="1" applyBorder="1" applyAlignment="1" applyProtection="1">
      <alignment horizontal="center" vertical="center"/>
      <protection locked="0"/>
    </xf>
  </cellXfs>
  <cellStyles count="2">
    <cellStyle name="Normal" xfId="0" builtinId="0"/>
    <cellStyle name="Percent" xfId="1" builtinId="5"/>
  </cellStyles>
  <dxfs count="1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8ADF9"/>
      <color rgb="FFFFCC00"/>
      <color rgb="FFB38DF7"/>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42333</xdr:colOff>
      <xdr:row>0</xdr:row>
      <xdr:rowOff>0</xdr:rowOff>
    </xdr:from>
    <xdr:to>
      <xdr:col>6</xdr:col>
      <xdr:colOff>783878</xdr:colOff>
      <xdr:row>1</xdr:row>
      <xdr:rowOff>204258</xdr:rowOff>
    </xdr:to>
    <xdr:pic>
      <xdr:nvPicPr>
        <xdr:cNvPr id="2" name="Picture 1"/>
        <xdr:cNvPicPr>
          <a:picLocks noChangeAspect="1"/>
        </xdr:cNvPicPr>
      </xdr:nvPicPr>
      <xdr:blipFill rotWithShape="1">
        <a:blip xmlns:r="http://schemas.openxmlformats.org/officeDocument/2006/relationships" r:embed="rId1"/>
        <a:srcRect t="12068" b="15523"/>
        <a:stretch/>
      </xdr:blipFill>
      <xdr:spPr>
        <a:xfrm>
          <a:off x="6159500" y="0"/>
          <a:ext cx="2758994" cy="447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heetViews>
  <sheetFormatPr defaultRowHeight="15.75" x14ac:dyDescent="0.25"/>
  <cols>
    <col min="1" max="1" width="12.42578125" style="212" customWidth="1"/>
    <col min="2" max="16384" width="9.140625" style="208"/>
  </cols>
  <sheetData>
    <row r="1" spans="1:2" x14ac:dyDescent="0.25">
      <c r="A1" s="209" t="s">
        <v>94</v>
      </c>
    </row>
    <row r="2" spans="1:2" x14ac:dyDescent="0.25">
      <c r="A2" s="211">
        <v>42408</v>
      </c>
    </row>
    <row r="3" spans="1:2" x14ac:dyDescent="0.25">
      <c r="A3" s="207"/>
    </row>
    <row r="4" spans="1:2" x14ac:dyDescent="0.25">
      <c r="A4" s="207" t="s">
        <v>97</v>
      </c>
    </row>
    <row r="5" spans="1:2" x14ac:dyDescent="0.25">
      <c r="A5" s="210" t="s">
        <v>95</v>
      </c>
    </row>
    <row r="6" spans="1:2" x14ac:dyDescent="0.25">
      <c r="A6" s="215">
        <v>1</v>
      </c>
      <c r="B6" s="216" t="s">
        <v>98</v>
      </c>
    </row>
    <row r="7" spans="1:2" x14ac:dyDescent="0.25">
      <c r="A7" s="212">
        <v>2</v>
      </c>
      <c r="B7" s="208" t="s">
        <v>99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zoomScaleNormal="100" workbookViewId="0">
      <selection activeCell="B2" sqref="B2:H2"/>
    </sheetView>
  </sheetViews>
  <sheetFormatPr defaultRowHeight="15.75" x14ac:dyDescent="0.25"/>
  <cols>
    <col min="1" max="1" width="2.5703125" style="3" customWidth="1"/>
    <col min="2" max="2" width="10.28515625" style="187" customWidth="1"/>
    <col min="3" max="3" width="9.5703125" style="188" customWidth="1"/>
    <col min="4" max="4" width="9.140625" style="188"/>
    <col min="5" max="5" width="9.7109375" style="188" customWidth="1"/>
    <col min="6" max="6" width="9.28515625" style="188" customWidth="1"/>
    <col min="7" max="8" width="11.42578125" style="188" customWidth="1"/>
    <col min="9" max="16384" width="9.140625" style="188"/>
  </cols>
  <sheetData>
    <row r="1" spans="1:8" ht="6.75" customHeight="1" x14ac:dyDescent="0.25"/>
    <row r="2" spans="1:8" x14ac:dyDescent="0.25">
      <c r="A2" s="2"/>
      <c r="B2" s="235" t="s">
        <v>73</v>
      </c>
      <c r="C2" s="236"/>
      <c r="D2" s="249"/>
      <c r="E2" s="249"/>
      <c r="F2" s="249"/>
      <c r="G2" s="249"/>
      <c r="H2" s="238"/>
    </row>
    <row r="3" spans="1:8" ht="58.5" customHeight="1" x14ac:dyDescent="0.25">
      <c r="A3" s="2" t="s">
        <v>70</v>
      </c>
      <c r="B3" s="250" t="s">
        <v>88</v>
      </c>
      <c r="C3" s="251"/>
      <c r="D3" s="248"/>
      <c r="E3" s="248"/>
      <c r="F3" s="248"/>
      <c r="G3" s="248"/>
      <c r="H3" s="232"/>
    </row>
    <row r="4" spans="1:8" ht="24.75" customHeight="1" x14ac:dyDescent="0.25">
      <c r="A4" s="2" t="s">
        <v>70</v>
      </c>
      <c r="B4" s="246" t="s">
        <v>89</v>
      </c>
      <c r="C4" s="247"/>
      <c r="D4" s="247"/>
      <c r="E4" s="247"/>
      <c r="F4" s="247"/>
      <c r="G4" s="248"/>
    </row>
    <row r="5" spans="1:8" ht="15.75" customHeight="1" x14ac:dyDescent="0.25">
      <c r="A5" s="2"/>
      <c r="B5" s="189" t="s">
        <v>25</v>
      </c>
      <c r="C5" s="189" t="s">
        <v>26</v>
      </c>
      <c r="D5" s="189" t="s">
        <v>27</v>
      </c>
      <c r="E5" s="189" t="s">
        <v>28</v>
      </c>
      <c r="F5" s="189" t="s">
        <v>29</v>
      </c>
      <c r="G5" s="190"/>
    </row>
    <row r="6" spans="1:8" x14ac:dyDescent="0.25">
      <c r="A6" s="2"/>
      <c r="B6" s="219">
        <v>0.1583467034250913</v>
      </c>
      <c r="C6" s="219">
        <v>0.16876002752748606</v>
      </c>
      <c r="D6" s="219">
        <v>0.27289326888209298</v>
      </c>
      <c r="E6" s="219">
        <v>0.24165329640957903</v>
      </c>
      <c r="F6" s="219">
        <v>0.1583467034250913</v>
      </c>
      <c r="G6" s="190"/>
    </row>
    <row r="7" spans="1:8" ht="24" customHeight="1" x14ac:dyDescent="0.25">
      <c r="A7" s="2" t="s">
        <v>70</v>
      </c>
      <c r="B7" s="187" t="s">
        <v>87</v>
      </c>
    </row>
    <row r="8" spans="1:8" x14ac:dyDescent="0.25">
      <c r="A8" s="188"/>
      <c r="B8" s="252" t="s">
        <v>14</v>
      </c>
      <c r="C8" s="191"/>
      <c r="D8" s="189" t="s">
        <v>15</v>
      </c>
      <c r="E8" s="189" t="s">
        <v>16</v>
      </c>
      <c r="F8" s="189" t="s">
        <v>17</v>
      </c>
      <c r="G8" s="189" t="s">
        <v>18</v>
      </c>
      <c r="H8" s="189" t="s">
        <v>19</v>
      </c>
    </row>
    <row r="9" spans="1:8" x14ac:dyDescent="0.25">
      <c r="A9" s="188"/>
      <c r="B9" s="253"/>
      <c r="C9" s="191" t="s">
        <v>20</v>
      </c>
      <c r="D9" s="192">
        <v>0.8</v>
      </c>
      <c r="E9" s="192">
        <v>0.6</v>
      </c>
      <c r="F9" s="192">
        <v>0.4</v>
      </c>
      <c r="G9" s="192">
        <v>0.2</v>
      </c>
      <c r="H9" s="192">
        <v>0</v>
      </c>
    </row>
    <row r="10" spans="1:8" x14ac:dyDescent="0.25">
      <c r="A10" s="188"/>
      <c r="B10" s="193"/>
      <c r="C10" s="194"/>
      <c r="D10" s="195" t="s">
        <v>15</v>
      </c>
      <c r="E10" s="195" t="s">
        <v>16</v>
      </c>
      <c r="F10" s="195" t="s">
        <v>17</v>
      </c>
      <c r="G10" s="195" t="s">
        <v>18</v>
      </c>
      <c r="H10" s="195" t="s">
        <v>19</v>
      </c>
    </row>
    <row r="11" spans="1:8" x14ac:dyDescent="0.25">
      <c r="A11" s="188"/>
      <c r="B11" s="196" t="s">
        <v>71</v>
      </c>
      <c r="C11" s="197" t="s">
        <v>21</v>
      </c>
      <c r="D11" s="198">
        <v>0</v>
      </c>
      <c r="E11" s="198">
        <v>0</v>
      </c>
      <c r="F11" s="198">
        <v>0.48</v>
      </c>
      <c r="G11" s="198">
        <v>0.70000000000000007</v>
      </c>
      <c r="H11" s="198">
        <v>0.91</v>
      </c>
    </row>
    <row r="12" spans="1:8" x14ac:dyDescent="0.25">
      <c r="A12" s="188"/>
      <c r="B12" s="199"/>
      <c r="C12" s="197" t="s">
        <v>20</v>
      </c>
      <c r="D12" s="198">
        <v>0.2</v>
      </c>
      <c r="E12" s="198">
        <v>0.4</v>
      </c>
      <c r="F12" s="198">
        <v>0.12</v>
      </c>
      <c r="G12" s="198">
        <v>0.1</v>
      </c>
      <c r="H12" s="198">
        <v>0.09</v>
      </c>
    </row>
    <row r="13" spans="1:8" x14ac:dyDescent="0.25">
      <c r="A13" s="188"/>
      <c r="B13" s="243" t="s">
        <v>22</v>
      </c>
      <c r="C13" s="191"/>
      <c r="D13" s="189" t="s">
        <v>15</v>
      </c>
      <c r="E13" s="189" t="s">
        <v>16</v>
      </c>
      <c r="F13" s="189" t="s">
        <v>17</v>
      </c>
      <c r="G13" s="189" t="s">
        <v>18</v>
      </c>
      <c r="H13" s="189" t="s">
        <v>19</v>
      </c>
    </row>
    <row r="14" spans="1:8" x14ac:dyDescent="0.25">
      <c r="A14" s="188"/>
      <c r="B14" s="244"/>
      <c r="C14" s="200" t="s">
        <v>21</v>
      </c>
      <c r="D14" s="200">
        <v>0</v>
      </c>
      <c r="E14" s="200">
        <v>0.24</v>
      </c>
      <c r="F14" s="200">
        <v>0.5</v>
      </c>
      <c r="G14" s="200">
        <v>0.69</v>
      </c>
      <c r="H14" s="201">
        <v>0.875</v>
      </c>
    </row>
    <row r="15" spans="1:8" x14ac:dyDescent="0.25">
      <c r="A15" s="188"/>
      <c r="B15" s="245"/>
      <c r="C15" s="200" t="s">
        <v>20</v>
      </c>
      <c r="D15" s="200">
        <v>0.2</v>
      </c>
      <c r="E15" s="200">
        <v>0.16000000000000003</v>
      </c>
      <c r="F15" s="200">
        <v>9.9999999999999992E-2</v>
      </c>
      <c r="G15" s="200">
        <v>0.11</v>
      </c>
      <c r="H15" s="201">
        <v>0.125</v>
      </c>
    </row>
    <row r="16" spans="1:8" x14ac:dyDescent="0.25">
      <c r="A16" s="188"/>
      <c r="B16" s="197"/>
      <c r="C16" s="197"/>
      <c r="D16" s="202" t="s">
        <v>15</v>
      </c>
      <c r="E16" s="202" t="s">
        <v>16</v>
      </c>
      <c r="F16" s="202" t="s">
        <v>17</v>
      </c>
      <c r="G16" s="202" t="s">
        <v>18</v>
      </c>
      <c r="H16" s="202" t="s">
        <v>19</v>
      </c>
    </row>
    <row r="17" spans="1:10" x14ac:dyDescent="0.25">
      <c r="A17" s="188"/>
      <c r="B17" s="196" t="s">
        <v>72</v>
      </c>
      <c r="C17" s="197" t="s">
        <v>21</v>
      </c>
      <c r="D17" s="198">
        <v>0</v>
      </c>
      <c r="E17" s="198">
        <v>0</v>
      </c>
      <c r="F17" s="198">
        <v>0</v>
      </c>
      <c r="G17" s="198">
        <v>0</v>
      </c>
      <c r="H17" s="198">
        <v>0</v>
      </c>
    </row>
    <row r="18" spans="1:10" x14ac:dyDescent="0.25">
      <c r="A18" s="188"/>
      <c r="B18" s="203"/>
      <c r="C18" s="197" t="s">
        <v>20</v>
      </c>
      <c r="D18" s="198">
        <v>0.2</v>
      </c>
      <c r="E18" s="198">
        <v>0.4</v>
      </c>
      <c r="F18" s="198">
        <v>0.6</v>
      </c>
      <c r="G18" s="198">
        <v>0.8</v>
      </c>
      <c r="H18" s="198">
        <v>1</v>
      </c>
    </row>
    <row r="19" spans="1:10" ht="90" customHeight="1" x14ac:dyDescent="0.25">
      <c r="A19" s="188"/>
      <c r="B19" s="233" t="s">
        <v>96</v>
      </c>
      <c r="C19" s="234"/>
      <c r="D19" s="234"/>
      <c r="E19" s="234"/>
      <c r="F19" s="234"/>
      <c r="G19" s="234"/>
      <c r="H19" s="234"/>
      <c r="I19" s="204"/>
      <c r="J19" s="204"/>
    </row>
    <row r="20" spans="1:10" x14ac:dyDescent="0.25">
      <c r="A20" s="188"/>
      <c r="B20" s="205"/>
      <c r="C20" s="206"/>
      <c r="D20" s="206"/>
      <c r="E20" s="206"/>
      <c r="F20" s="206"/>
      <c r="G20" s="206"/>
      <c r="H20" s="206"/>
      <c r="I20" s="204"/>
      <c r="J20" s="204"/>
    </row>
    <row r="21" spans="1:10" x14ac:dyDescent="0.25">
      <c r="A21" s="187"/>
      <c r="B21" s="188"/>
    </row>
    <row r="22" spans="1:10" x14ac:dyDescent="0.25">
      <c r="A22" s="2"/>
      <c r="B22" s="235" t="s">
        <v>69</v>
      </c>
      <c r="C22" s="236"/>
      <c r="D22" s="237"/>
      <c r="E22" s="237"/>
      <c r="F22" s="237"/>
      <c r="G22" s="237"/>
      <c r="H22" s="238"/>
    </row>
    <row r="23" spans="1:10" ht="58.5" customHeight="1" x14ac:dyDescent="0.25">
      <c r="A23" s="2" t="s">
        <v>70</v>
      </c>
      <c r="B23" s="239" t="s">
        <v>92</v>
      </c>
      <c r="C23" s="240"/>
      <c r="D23" s="241"/>
      <c r="E23" s="241"/>
      <c r="F23" s="241"/>
      <c r="G23" s="241"/>
      <c r="H23" s="242"/>
    </row>
    <row r="24" spans="1:10" ht="90.75" customHeight="1" x14ac:dyDescent="0.25">
      <c r="A24" s="2" t="s">
        <v>70</v>
      </c>
      <c r="B24" s="227" t="s">
        <v>91</v>
      </c>
      <c r="C24" s="229"/>
      <c r="D24" s="229"/>
      <c r="E24" s="229"/>
      <c r="F24" s="229"/>
      <c r="G24" s="229"/>
      <c r="H24" s="230"/>
    </row>
    <row r="25" spans="1:10" ht="73.5" customHeight="1" x14ac:dyDescent="0.25">
      <c r="A25" s="2" t="s">
        <v>70</v>
      </c>
      <c r="B25" s="227" t="s">
        <v>74</v>
      </c>
      <c r="C25" s="228"/>
      <c r="D25" s="229"/>
      <c r="E25" s="229"/>
      <c r="F25" s="229"/>
      <c r="G25" s="229"/>
      <c r="H25" s="230"/>
    </row>
    <row r="27" spans="1:10" ht="51" customHeight="1" x14ac:dyDescent="0.25">
      <c r="B27" s="231"/>
      <c r="C27" s="232"/>
      <c r="D27" s="232"/>
      <c r="E27" s="232"/>
      <c r="F27" s="232"/>
      <c r="G27" s="232"/>
      <c r="H27" s="232"/>
    </row>
    <row r="32" spans="1:10" x14ac:dyDescent="0.25">
      <c r="A32" s="187"/>
      <c r="B32" s="188"/>
    </row>
    <row r="79" spans="2:3" x14ac:dyDescent="0.25">
      <c r="B79" s="3"/>
      <c r="C79" s="187"/>
    </row>
    <row r="80" spans="2:3" x14ac:dyDescent="0.25">
      <c r="B80" s="3"/>
      <c r="C80" s="187"/>
    </row>
    <row r="81" spans="2:3" x14ac:dyDescent="0.25">
      <c r="B81" s="3"/>
      <c r="C81" s="187"/>
    </row>
    <row r="82" spans="2:3" x14ac:dyDescent="0.25">
      <c r="B82" s="3"/>
      <c r="C82" s="187"/>
    </row>
    <row r="83" spans="2:3" x14ac:dyDescent="0.25">
      <c r="B83" s="3"/>
      <c r="C83" s="187"/>
    </row>
    <row r="84" spans="2:3" x14ac:dyDescent="0.25">
      <c r="B84" s="3"/>
      <c r="C84" s="187"/>
    </row>
    <row r="85" spans="2:3" x14ac:dyDescent="0.25">
      <c r="B85" s="3"/>
      <c r="C85" s="187"/>
    </row>
  </sheetData>
  <mergeCells count="11">
    <mergeCell ref="B13:B15"/>
    <mergeCell ref="B4:G4"/>
    <mergeCell ref="B2:H2"/>
    <mergeCell ref="B3:H3"/>
    <mergeCell ref="B8:B9"/>
    <mergeCell ref="B25:H25"/>
    <mergeCell ref="B27:H27"/>
    <mergeCell ref="B19:H19"/>
    <mergeCell ref="B22:H22"/>
    <mergeCell ref="B23:H23"/>
    <mergeCell ref="B24:H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3"/>
  <sheetViews>
    <sheetView zoomScale="80" zoomScaleNormal="80" workbookViewId="0">
      <pane ySplit="5" topLeftCell="A6" activePane="bottomLeft" state="frozen"/>
      <selection pane="bottomLeft" sqref="A1:B1"/>
    </sheetView>
  </sheetViews>
  <sheetFormatPr defaultColWidth="6.42578125" defaultRowHeight="15.75" outlineLevelRow="3" outlineLevelCol="1" x14ac:dyDescent="0.25"/>
  <cols>
    <col min="1" max="1" width="11.7109375" style="3" bestFit="1" customWidth="1"/>
    <col min="2" max="2" width="27.42578125" style="3" customWidth="1"/>
    <col min="3" max="3" width="33.7109375" style="34" bestFit="1" customWidth="1"/>
    <col min="4" max="4" width="17.85546875" style="34" customWidth="1"/>
    <col min="5" max="5" width="16.85546875" style="33" customWidth="1"/>
    <col min="6" max="6" width="13.5703125" style="33" bestFit="1" customWidth="1"/>
    <col min="7" max="8" width="12.28515625" style="33" bestFit="1" customWidth="1"/>
    <col min="9" max="9" width="15" style="33" hidden="1" customWidth="1" outlineLevel="1"/>
    <col min="10" max="10" width="13.5703125" style="33" bestFit="1" customWidth="1" collapsed="1"/>
    <col min="11" max="11" width="13.5703125" style="33" bestFit="1" customWidth="1"/>
    <col min="12" max="12" width="15" style="33" hidden="1" customWidth="1" outlineLevel="1"/>
    <col min="13" max="13" width="13.5703125" style="33" bestFit="1" customWidth="1" collapsed="1"/>
    <col min="14" max="14" width="13.5703125" style="33" bestFit="1" customWidth="1"/>
    <col min="15" max="15" width="15" style="33" hidden="1" customWidth="1" outlineLevel="1"/>
    <col min="16" max="16" width="13.5703125" style="33" bestFit="1" customWidth="1" collapsed="1"/>
    <col min="17" max="17" width="13.5703125" style="33" bestFit="1" customWidth="1"/>
    <col min="18" max="18" width="15" style="33" hidden="1" customWidth="1" outlineLevel="1"/>
    <col min="19" max="19" width="13.5703125" style="33" bestFit="1" customWidth="1" collapsed="1"/>
    <col min="20" max="20" width="13.5703125" style="33" bestFit="1" customWidth="1"/>
    <col min="21" max="21" width="15" style="33" hidden="1" customWidth="1" outlineLevel="1"/>
    <col min="22" max="22" width="12.42578125" style="33" bestFit="1" customWidth="1" collapsed="1"/>
    <col min="23" max="23" width="12.42578125" style="3" bestFit="1" customWidth="1"/>
    <col min="24" max="24" width="10.5703125" style="32" bestFit="1" customWidth="1"/>
    <col min="25" max="29" width="8.42578125" style="32" bestFit="1" customWidth="1"/>
    <col min="30" max="30" width="7.140625" style="3" bestFit="1" customWidth="1"/>
    <col min="31" max="31" width="6.42578125" style="3"/>
    <col min="32" max="36" width="8.42578125" style="3" bestFit="1" customWidth="1"/>
    <col min="37" max="16384" width="6.42578125" style="3"/>
  </cols>
  <sheetData>
    <row r="1" spans="1:30" ht="18.75" x14ac:dyDescent="0.25">
      <c r="A1" s="259" t="s">
        <v>49</v>
      </c>
      <c r="B1" s="260"/>
      <c r="C1" s="37"/>
      <c r="D1" s="37"/>
      <c r="E1" s="254"/>
      <c r="F1" s="254"/>
      <c r="G1" s="254"/>
      <c r="H1" s="254"/>
      <c r="I1" s="254"/>
      <c r="J1" s="254"/>
      <c r="K1" s="254"/>
      <c r="L1" s="1"/>
      <c r="M1" s="1"/>
      <c r="N1" s="1"/>
      <c r="O1" s="1"/>
      <c r="P1" s="1"/>
      <c r="Q1" s="1"/>
      <c r="R1" s="1"/>
      <c r="S1" s="1"/>
      <c r="T1" s="1"/>
      <c r="U1" s="1"/>
      <c r="V1" s="1"/>
      <c r="W1" s="2"/>
      <c r="X1" s="2"/>
      <c r="Y1" s="2"/>
      <c r="Z1" s="2"/>
      <c r="AA1" s="2"/>
      <c r="AB1" s="2"/>
      <c r="AC1" s="2"/>
      <c r="AD1" s="2"/>
    </row>
    <row r="2" spans="1:30" ht="18.75" x14ac:dyDescent="0.25">
      <c r="A2" s="259" t="s">
        <v>86</v>
      </c>
      <c r="B2" s="260"/>
      <c r="C2" s="37"/>
      <c r="D2" s="37"/>
      <c r="E2" s="254"/>
      <c r="F2" s="254"/>
      <c r="G2" s="254"/>
      <c r="H2" s="254"/>
      <c r="I2" s="254"/>
      <c r="J2" s="254"/>
      <c r="K2" s="254"/>
      <c r="L2" s="1"/>
      <c r="M2" s="1"/>
      <c r="N2" s="1"/>
      <c r="O2" s="1"/>
      <c r="P2" s="1"/>
      <c r="Q2" s="1"/>
      <c r="R2" s="1"/>
      <c r="S2" s="1"/>
      <c r="T2" s="1"/>
      <c r="U2" s="1"/>
      <c r="V2" s="1"/>
      <c r="W2" s="2"/>
      <c r="X2" s="2"/>
      <c r="Y2" s="2"/>
      <c r="Z2" s="2"/>
      <c r="AA2" s="2"/>
      <c r="AB2" s="2"/>
      <c r="AC2" s="2"/>
      <c r="AD2" s="2"/>
    </row>
    <row r="3" spans="1:30" x14ac:dyDescent="0.25">
      <c r="A3" s="2"/>
      <c r="B3" s="2"/>
      <c r="C3" s="38"/>
      <c r="D3" s="38"/>
      <c r="E3" s="1"/>
      <c r="F3" s="39"/>
      <c r="G3" s="4"/>
      <c r="H3" s="4"/>
      <c r="I3" s="4"/>
      <c r="J3" s="4"/>
      <c r="K3" s="4"/>
      <c r="L3" s="4"/>
      <c r="M3" s="1"/>
      <c r="N3" s="1"/>
      <c r="O3" s="1"/>
      <c r="P3" s="1"/>
      <c r="Q3" s="1"/>
      <c r="R3" s="1"/>
      <c r="S3" s="1"/>
      <c r="T3" s="1"/>
      <c r="U3" s="1"/>
      <c r="V3" s="1"/>
      <c r="W3" s="2"/>
      <c r="X3" s="2"/>
      <c r="Y3" s="2"/>
      <c r="Z3" s="2"/>
      <c r="AA3" s="2"/>
      <c r="AB3" s="2"/>
      <c r="AC3" s="2"/>
      <c r="AD3" s="2"/>
    </row>
    <row r="4" spans="1:30" ht="16.5" thickBot="1" x14ac:dyDescent="0.3">
      <c r="A4" s="2"/>
      <c r="B4" s="2"/>
      <c r="C4" s="38"/>
      <c r="D4" s="38"/>
      <c r="E4" s="1"/>
      <c r="F4" s="292" t="s">
        <v>31</v>
      </c>
      <c r="G4" s="293"/>
      <c r="H4" s="294"/>
      <c r="I4" s="40"/>
      <c r="J4" s="286" t="s">
        <v>32</v>
      </c>
      <c r="K4" s="293"/>
      <c r="L4" s="40"/>
      <c r="M4" s="286" t="s">
        <v>33</v>
      </c>
      <c r="N4" s="294"/>
      <c r="O4" s="40"/>
      <c r="P4" s="293" t="s">
        <v>34</v>
      </c>
      <c r="Q4" s="293"/>
      <c r="R4" s="40"/>
      <c r="S4" s="286" t="s">
        <v>41</v>
      </c>
      <c r="T4" s="287"/>
      <c r="U4" s="1"/>
      <c r="V4" s="41"/>
      <c r="W4" s="2"/>
      <c r="X4" s="2"/>
      <c r="Y4" s="2"/>
      <c r="Z4" s="2"/>
      <c r="AA4" s="2"/>
      <c r="AB4" s="2"/>
      <c r="AC4" s="2"/>
      <c r="AD4" s="2"/>
    </row>
    <row r="5" spans="1:30" ht="32.25" thickBot="1" x14ac:dyDescent="0.3">
      <c r="A5" s="257" t="s">
        <v>24</v>
      </c>
      <c r="B5" s="258"/>
      <c r="C5" s="42"/>
      <c r="D5" s="43" t="s">
        <v>55</v>
      </c>
      <c r="E5" s="43" t="s">
        <v>54</v>
      </c>
      <c r="F5" s="44" t="s">
        <v>12</v>
      </c>
      <c r="G5" s="44" t="s">
        <v>13</v>
      </c>
      <c r="H5" s="44" t="s">
        <v>38</v>
      </c>
      <c r="I5" s="45" t="s">
        <v>64</v>
      </c>
      <c r="J5" s="44" t="s">
        <v>12</v>
      </c>
      <c r="K5" s="44" t="s">
        <v>13</v>
      </c>
      <c r="L5" s="46" t="s">
        <v>65</v>
      </c>
      <c r="M5" s="44" t="s">
        <v>12</v>
      </c>
      <c r="N5" s="44" t="s">
        <v>13</v>
      </c>
      <c r="O5" s="44" t="s">
        <v>66</v>
      </c>
      <c r="P5" s="44" t="s">
        <v>12</v>
      </c>
      <c r="Q5" s="44" t="s">
        <v>13</v>
      </c>
      <c r="R5" s="44" t="s">
        <v>67</v>
      </c>
      <c r="S5" s="44" t="s">
        <v>12</v>
      </c>
      <c r="T5" s="44" t="s">
        <v>13</v>
      </c>
      <c r="U5" s="47" t="s">
        <v>68</v>
      </c>
      <c r="V5" s="1"/>
      <c r="W5" s="2"/>
      <c r="X5" s="2"/>
      <c r="Y5" s="2"/>
      <c r="Z5" s="2"/>
      <c r="AA5" s="2"/>
      <c r="AB5" s="2"/>
      <c r="AC5" s="2"/>
      <c r="AD5" s="2"/>
    </row>
    <row r="6" spans="1:30" hidden="1" outlineLevel="1" x14ac:dyDescent="0.25">
      <c r="A6" s="48" t="str">
        <f>A31</f>
        <v>2.a.i</v>
      </c>
      <c r="B6" s="49"/>
      <c r="C6" s="50"/>
      <c r="D6" s="50"/>
      <c r="E6" s="51"/>
      <c r="F6" s="52"/>
      <c r="G6" s="52"/>
      <c r="H6" s="52"/>
      <c r="I6" s="52"/>
      <c r="J6" s="52"/>
      <c r="K6" s="52"/>
      <c r="L6" s="52"/>
      <c r="M6" s="52"/>
      <c r="N6" s="52"/>
      <c r="O6" s="52"/>
      <c r="P6" s="52"/>
      <c r="Q6" s="52"/>
      <c r="R6" s="52"/>
      <c r="S6" s="52"/>
      <c r="T6" s="52"/>
      <c r="U6" s="53"/>
      <c r="V6" s="54"/>
      <c r="W6" s="55"/>
      <c r="X6" s="55"/>
      <c r="Y6" s="55"/>
      <c r="Z6" s="55"/>
      <c r="AA6" s="55"/>
      <c r="AB6" s="2"/>
      <c r="AC6" s="2"/>
      <c r="AD6" s="2"/>
    </row>
    <row r="7" spans="1:30" hidden="1" outlineLevel="1" x14ac:dyDescent="0.25">
      <c r="A7" s="56"/>
      <c r="B7" s="57"/>
      <c r="C7" s="58" t="s">
        <v>62</v>
      </c>
      <c r="D7" s="59"/>
      <c r="E7" s="60"/>
      <c r="F7" s="61"/>
      <c r="G7" s="61" t="s">
        <v>31</v>
      </c>
      <c r="H7" s="62">
        <f>H8*D31</f>
        <v>4323445.0669091512</v>
      </c>
      <c r="I7" s="63"/>
      <c r="J7" s="63" t="s">
        <v>32</v>
      </c>
      <c r="K7" s="62">
        <f>K8*$D$31</f>
        <v>4607371.4552037697</v>
      </c>
      <c r="L7" s="63"/>
      <c r="M7" s="64" t="s">
        <v>33</v>
      </c>
      <c r="N7" s="62">
        <f>N8*$D$31</f>
        <v>7450697.8778870786</v>
      </c>
      <c r="O7" s="63"/>
      <c r="P7" s="64" t="s">
        <v>34</v>
      </c>
      <c r="Q7" s="62">
        <f>Q8*$D$31</f>
        <v>6597564.5330908485</v>
      </c>
      <c r="R7" s="63"/>
      <c r="S7" s="64" t="s">
        <v>41</v>
      </c>
      <c r="T7" s="65">
        <f>T8*$D$31</f>
        <v>4323445.0669091512</v>
      </c>
      <c r="U7" s="66"/>
      <c r="V7" s="54"/>
      <c r="W7" s="55"/>
      <c r="X7" s="55"/>
      <c r="Y7" s="55"/>
      <c r="Z7" s="55"/>
      <c r="AA7" s="55"/>
      <c r="AB7" s="2"/>
      <c r="AC7" s="2"/>
      <c r="AD7" s="2"/>
    </row>
    <row r="8" spans="1:30" ht="16.5" hidden="1" outlineLevel="1" thickBot="1" x14ac:dyDescent="0.3">
      <c r="A8" s="56"/>
      <c r="B8" s="57"/>
      <c r="C8" s="67"/>
      <c r="D8" s="59"/>
      <c r="E8" s="60"/>
      <c r="F8" s="61"/>
      <c r="G8" s="61"/>
      <c r="H8" s="68">
        <v>0.15835331073819955</v>
      </c>
      <c r="I8" s="63"/>
      <c r="J8" s="61"/>
      <c r="K8" s="68">
        <v>0.16875258328511203</v>
      </c>
      <c r="L8" s="63"/>
      <c r="M8" s="69"/>
      <c r="N8" s="68">
        <v>0.27289410597668839</v>
      </c>
      <c r="O8" s="63"/>
      <c r="P8" s="69"/>
      <c r="Q8" s="68">
        <v>0.24164668926180044</v>
      </c>
      <c r="R8" s="63"/>
      <c r="S8" s="70"/>
      <c r="T8" s="71">
        <v>0.15835331073819955</v>
      </c>
      <c r="U8" s="66"/>
      <c r="V8" s="1"/>
      <c r="W8" s="2"/>
      <c r="X8" s="2"/>
      <c r="Y8" s="2"/>
      <c r="Z8" s="2"/>
      <c r="AA8" s="2"/>
      <c r="AB8" s="2"/>
      <c r="AC8" s="2"/>
      <c r="AD8" s="2"/>
    </row>
    <row r="9" spans="1:30" hidden="1" outlineLevel="1" x14ac:dyDescent="0.25">
      <c r="A9" s="261" t="s">
        <v>14</v>
      </c>
      <c r="B9" s="262"/>
      <c r="C9" s="72"/>
      <c r="D9" s="72"/>
      <c r="E9" s="73"/>
      <c r="F9" s="73"/>
      <c r="G9" s="73"/>
      <c r="H9" s="73"/>
      <c r="I9" s="73"/>
      <c r="J9" s="73"/>
      <c r="K9" s="73"/>
      <c r="L9" s="73"/>
      <c r="M9" s="73"/>
      <c r="N9" s="73"/>
      <c r="O9" s="73"/>
      <c r="P9" s="73"/>
      <c r="Q9" s="73"/>
      <c r="R9" s="73"/>
      <c r="S9" s="73"/>
      <c r="T9" s="73"/>
      <c r="U9" s="74"/>
      <c r="V9" s="1"/>
      <c r="W9" s="2"/>
      <c r="X9" s="264" t="s">
        <v>23</v>
      </c>
      <c r="Y9" s="265"/>
      <c r="Z9" s="265"/>
      <c r="AA9" s="265"/>
      <c r="AB9" s="265"/>
      <c r="AC9" s="265"/>
      <c r="AD9" s="266"/>
    </row>
    <row r="10" spans="1:30" hidden="1" outlineLevel="2" x14ac:dyDescent="0.25">
      <c r="A10" s="5"/>
      <c r="B10" s="75"/>
      <c r="C10" s="76" t="s">
        <v>61</v>
      </c>
      <c r="D10" s="6"/>
      <c r="E10" s="4"/>
      <c r="F10" s="4">
        <f>D31*$Y$28</f>
        <v>4323264.6705844374</v>
      </c>
      <c r="G10" s="4">
        <f>D31*$Y$28</f>
        <v>4323264.6705844374</v>
      </c>
      <c r="H10" s="4">
        <f>D31*$Y$28</f>
        <v>4323264.6705844374</v>
      </c>
      <c r="I10" s="4"/>
      <c r="J10" s="4">
        <f>D31*$Z$28</f>
        <v>4607574.7018098487</v>
      </c>
      <c r="K10" s="4">
        <f>D31*$Z$28</f>
        <v>4607574.7018098487</v>
      </c>
      <c r="L10" s="4"/>
      <c r="M10" s="4">
        <f>D31*$AA$28</f>
        <v>7450675.0230917968</v>
      </c>
      <c r="N10" s="4">
        <f>D31*$AA$28</f>
        <v>7450675.0230917968</v>
      </c>
      <c r="O10" s="4"/>
      <c r="P10" s="4">
        <f>D31*$AB$28</f>
        <v>6597744.9249016456</v>
      </c>
      <c r="Q10" s="4">
        <f>D31*$AB$28</f>
        <v>6597744.9249016456</v>
      </c>
      <c r="R10" s="4"/>
      <c r="S10" s="4">
        <f>D31*$AC$28</f>
        <v>4323264.6705844374</v>
      </c>
      <c r="T10" s="4">
        <f>D31*$AC$28</f>
        <v>4323264.6705844374</v>
      </c>
      <c r="U10" s="77"/>
      <c r="V10" s="1"/>
      <c r="W10" s="2"/>
      <c r="X10" s="267"/>
      <c r="Y10" s="268"/>
      <c r="Z10" s="268"/>
      <c r="AA10" s="268"/>
      <c r="AB10" s="268"/>
      <c r="AC10" s="268"/>
      <c r="AD10" s="269"/>
    </row>
    <row r="11" spans="1:30" hidden="1" outlineLevel="2" x14ac:dyDescent="0.25">
      <c r="A11" s="5"/>
      <c r="B11" s="78" t="s">
        <v>59</v>
      </c>
      <c r="C11" s="76"/>
      <c r="D11" s="6"/>
      <c r="E11" s="4"/>
      <c r="F11" s="79">
        <v>0.6</v>
      </c>
      <c r="G11" s="79">
        <v>0.1</v>
      </c>
      <c r="H11" s="79">
        <v>0.1</v>
      </c>
      <c r="I11" s="79"/>
      <c r="J11" s="79">
        <v>0.3</v>
      </c>
      <c r="K11" s="79">
        <v>0.3</v>
      </c>
      <c r="L11" s="79"/>
      <c r="M11" s="79">
        <v>0.2</v>
      </c>
      <c r="N11" s="79">
        <v>0.2</v>
      </c>
      <c r="O11" s="79"/>
      <c r="P11" s="79">
        <v>0.1</v>
      </c>
      <c r="Q11" s="79">
        <v>0.1</v>
      </c>
      <c r="R11" s="79"/>
      <c r="S11" s="79">
        <v>0</v>
      </c>
      <c r="T11" s="79">
        <v>0</v>
      </c>
      <c r="U11" s="77"/>
      <c r="V11" s="1"/>
      <c r="W11" s="2"/>
      <c r="X11" s="80"/>
      <c r="Y11" s="7"/>
      <c r="Z11" s="81" t="s">
        <v>15</v>
      </c>
      <c r="AA11" s="81" t="s">
        <v>16</v>
      </c>
      <c r="AB11" s="81" t="s">
        <v>17</v>
      </c>
      <c r="AC11" s="81" t="s">
        <v>18</v>
      </c>
      <c r="AD11" s="82" t="s">
        <v>19</v>
      </c>
    </row>
    <row r="12" spans="1:30" hidden="1" outlineLevel="2" x14ac:dyDescent="0.25">
      <c r="A12" s="5"/>
      <c r="B12" s="83" t="str">
        <f>B21</f>
        <v>2.a.i</v>
      </c>
      <c r="C12" s="76" t="s">
        <v>52</v>
      </c>
      <c r="D12" s="6"/>
      <c r="E12" s="4"/>
      <c r="F12" s="4">
        <f>F10*F11</f>
        <v>2593958.8023506622</v>
      </c>
      <c r="G12" s="4">
        <f t="shared" ref="G12:H12" si="0">G10*G11</f>
        <v>432326.46705844376</v>
      </c>
      <c r="H12" s="4">
        <f t="shared" si="0"/>
        <v>432326.46705844376</v>
      </c>
      <c r="I12" s="84">
        <f>SUM(F12:H12)</f>
        <v>3458611.73646755</v>
      </c>
      <c r="J12" s="4">
        <f t="shared" ref="J12" si="1">J10*J11</f>
        <v>1382272.4105429545</v>
      </c>
      <c r="K12" s="4">
        <f t="shared" ref="K12" si="2">K10*K11</f>
        <v>1382272.4105429545</v>
      </c>
      <c r="L12" s="84">
        <f>SUM(J12:K12)</f>
        <v>2764544.8210859089</v>
      </c>
      <c r="M12" s="4">
        <f t="shared" ref="M12" si="3">M10*M11</f>
        <v>1490135.0046183595</v>
      </c>
      <c r="N12" s="4">
        <f t="shared" ref="N12" si="4">N10*N11</f>
        <v>1490135.0046183595</v>
      </c>
      <c r="O12" s="84">
        <f>SUM(M12:N12)</f>
        <v>2980270.009236719</v>
      </c>
      <c r="P12" s="4">
        <f t="shared" ref="P12" si="5">P10*P11</f>
        <v>659774.49249016459</v>
      </c>
      <c r="Q12" s="4">
        <f t="shared" ref="Q12" si="6">Q10*Q11</f>
        <v>659774.49249016459</v>
      </c>
      <c r="R12" s="84">
        <f>SUM(P12:Q12)</f>
        <v>1319548.9849803292</v>
      </c>
      <c r="S12" s="4">
        <f t="shared" ref="S12" si="7">S10*S11</f>
        <v>0</v>
      </c>
      <c r="T12" s="4">
        <f t="shared" ref="T12" si="8">T10*T11</f>
        <v>0</v>
      </c>
      <c r="U12" s="85">
        <f>SUM(S12:T12)</f>
        <v>0</v>
      </c>
      <c r="V12" s="1"/>
      <c r="W12" s="2"/>
      <c r="X12" s="86" t="s">
        <v>14</v>
      </c>
      <c r="Y12" s="7" t="s">
        <v>20</v>
      </c>
      <c r="Z12" s="87">
        <v>0.8</v>
      </c>
      <c r="AA12" s="87">
        <v>0.6</v>
      </c>
      <c r="AB12" s="87">
        <v>0.4</v>
      </c>
      <c r="AC12" s="87">
        <v>0.2</v>
      </c>
      <c r="AD12" s="88">
        <v>0</v>
      </c>
    </row>
    <row r="13" spans="1:30" ht="16.5" hidden="1" outlineLevel="2" thickBot="1" x14ac:dyDescent="0.3">
      <c r="A13" s="5"/>
      <c r="B13" s="75"/>
      <c r="C13" s="76" t="s">
        <v>43</v>
      </c>
      <c r="D13" s="6"/>
      <c r="E13" s="4"/>
      <c r="F13" s="8">
        <v>1</v>
      </c>
      <c r="G13" s="8">
        <v>5</v>
      </c>
      <c r="H13" s="8">
        <v>5</v>
      </c>
      <c r="I13" s="8"/>
      <c r="J13" s="8">
        <v>5</v>
      </c>
      <c r="K13" s="8">
        <v>6</v>
      </c>
      <c r="L13" s="8"/>
      <c r="M13" s="8">
        <v>5</v>
      </c>
      <c r="N13" s="8">
        <v>6</v>
      </c>
      <c r="O13" s="8"/>
      <c r="P13" s="8">
        <v>5</v>
      </c>
      <c r="Q13" s="8">
        <v>6</v>
      </c>
      <c r="R13" s="8"/>
      <c r="S13" s="8">
        <v>5</v>
      </c>
      <c r="T13" s="8">
        <v>5</v>
      </c>
      <c r="U13" s="89"/>
      <c r="V13" s="1"/>
      <c r="W13" s="2"/>
      <c r="X13" s="80"/>
      <c r="Y13" s="7"/>
      <c r="Z13" s="7"/>
      <c r="AA13" s="7"/>
      <c r="AB13" s="7"/>
      <c r="AC13" s="7"/>
      <c r="AD13" s="90"/>
    </row>
    <row r="14" spans="1:30" ht="16.5" hidden="1" outlineLevel="2" thickBot="1" x14ac:dyDescent="0.3">
      <c r="A14" s="5"/>
      <c r="B14" s="7"/>
      <c r="C14" s="76" t="s">
        <v>44</v>
      </c>
      <c r="D14" s="6"/>
      <c r="E14" s="4"/>
      <c r="F14" s="9">
        <v>1</v>
      </c>
      <c r="G14" s="10">
        <v>5</v>
      </c>
      <c r="H14" s="10">
        <v>5</v>
      </c>
      <c r="I14" s="10"/>
      <c r="J14" s="10">
        <v>5</v>
      </c>
      <c r="K14" s="10">
        <v>6</v>
      </c>
      <c r="L14" s="10"/>
      <c r="M14" s="10">
        <v>5</v>
      </c>
      <c r="N14" s="10">
        <v>6</v>
      </c>
      <c r="O14" s="10"/>
      <c r="P14" s="10">
        <v>5</v>
      </c>
      <c r="Q14" s="10">
        <v>6</v>
      </c>
      <c r="R14" s="10"/>
      <c r="S14" s="10">
        <v>5</v>
      </c>
      <c r="T14" s="10">
        <v>5</v>
      </c>
      <c r="U14" s="11"/>
      <c r="V14" s="1"/>
      <c r="W14" s="2"/>
      <c r="X14" s="80"/>
      <c r="Y14" s="7"/>
      <c r="Z14" s="81" t="s">
        <v>15</v>
      </c>
      <c r="AA14" s="81" t="s">
        <v>16</v>
      </c>
      <c r="AB14" s="81" t="s">
        <v>17</v>
      </c>
      <c r="AC14" s="81" t="s">
        <v>18</v>
      </c>
      <c r="AD14" s="82" t="s">
        <v>19</v>
      </c>
    </row>
    <row r="15" spans="1:30" hidden="1" outlineLevel="2" x14ac:dyDescent="0.25">
      <c r="A15" s="5"/>
      <c r="B15" s="7"/>
      <c r="C15" s="76" t="s">
        <v>35</v>
      </c>
      <c r="D15" s="91"/>
      <c r="E15" s="4"/>
      <c r="F15" s="79">
        <f>F14/F13</f>
        <v>1</v>
      </c>
      <c r="G15" s="79">
        <f t="shared" ref="G15:T15" si="9">G14/G13</f>
        <v>1</v>
      </c>
      <c r="H15" s="79">
        <f t="shared" si="9"/>
        <v>1</v>
      </c>
      <c r="I15" s="79"/>
      <c r="J15" s="79">
        <f t="shared" si="9"/>
        <v>1</v>
      </c>
      <c r="K15" s="79">
        <f t="shared" si="9"/>
        <v>1</v>
      </c>
      <c r="L15" s="79"/>
      <c r="M15" s="79">
        <f t="shared" si="9"/>
        <v>1</v>
      </c>
      <c r="N15" s="79">
        <f t="shared" si="9"/>
        <v>1</v>
      </c>
      <c r="O15" s="79"/>
      <c r="P15" s="79">
        <f t="shared" si="9"/>
        <v>1</v>
      </c>
      <c r="Q15" s="79">
        <f t="shared" si="9"/>
        <v>1</v>
      </c>
      <c r="R15" s="79"/>
      <c r="S15" s="79">
        <f t="shared" si="9"/>
        <v>1</v>
      </c>
      <c r="T15" s="79">
        <f t="shared" si="9"/>
        <v>1</v>
      </c>
      <c r="U15" s="92"/>
      <c r="V15" s="1"/>
      <c r="W15" s="2"/>
      <c r="X15" s="93" t="s">
        <v>39</v>
      </c>
      <c r="Y15" s="7" t="s">
        <v>21</v>
      </c>
      <c r="Z15" s="94">
        <v>0</v>
      </c>
      <c r="AA15" s="94">
        <v>0</v>
      </c>
      <c r="AB15" s="94">
        <v>0.48</v>
      </c>
      <c r="AC15" s="94">
        <v>0.70000000000000007</v>
      </c>
      <c r="AD15" s="95">
        <v>0.91</v>
      </c>
    </row>
    <row r="16" spans="1:30" ht="16.5" hidden="1" outlineLevel="2" thickBot="1" x14ac:dyDescent="0.3">
      <c r="A16" s="96"/>
      <c r="B16" s="97" t="s">
        <v>42</v>
      </c>
      <c r="C16" s="98" t="s">
        <v>58</v>
      </c>
      <c r="D16" s="99"/>
      <c r="E16" s="100"/>
      <c r="F16" s="101">
        <f t="shared" ref="F16:T16" si="10">F15*F12</f>
        <v>2593958.8023506622</v>
      </c>
      <c r="G16" s="101">
        <f t="shared" si="10"/>
        <v>432326.46705844376</v>
      </c>
      <c r="H16" s="101">
        <f t="shared" si="10"/>
        <v>432326.46705844376</v>
      </c>
      <c r="I16" s="102">
        <f>SUM(F16:H16)</f>
        <v>3458611.73646755</v>
      </c>
      <c r="J16" s="101">
        <f t="shared" si="10"/>
        <v>1382272.4105429545</v>
      </c>
      <c r="K16" s="101">
        <f t="shared" si="10"/>
        <v>1382272.4105429545</v>
      </c>
      <c r="L16" s="102">
        <f>SUM(J16:K16)</f>
        <v>2764544.8210859089</v>
      </c>
      <c r="M16" s="101">
        <f t="shared" si="10"/>
        <v>1490135.0046183595</v>
      </c>
      <c r="N16" s="101">
        <f t="shared" si="10"/>
        <v>1490135.0046183595</v>
      </c>
      <c r="O16" s="102">
        <f>SUM(M16:N16)</f>
        <v>2980270.009236719</v>
      </c>
      <c r="P16" s="101">
        <f t="shared" si="10"/>
        <v>659774.49249016459</v>
      </c>
      <c r="Q16" s="101">
        <f t="shared" si="10"/>
        <v>659774.49249016459</v>
      </c>
      <c r="R16" s="102">
        <f>SUM(P16:Q16)</f>
        <v>1319548.9849803292</v>
      </c>
      <c r="S16" s="101">
        <f t="shared" si="10"/>
        <v>0</v>
      </c>
      <c r="T16" s="101">
        <f t="shared" si="10"/>
        <v>0</v>
      </c>
      <c r="U16" s="103">
        <f>SUM(S16:T16)</f>
        <v>0</v>
      </c>
      <c r="V16" s="1"/>
      <c r="W16" s="2"/>
      <c r="X16" s="104"/>
      <c r="Y16" s="7" t="s">
        <v>20</v>
      </c>
      <c r="Z16" s="94">
        <v>0.2</v>
      </c>
      <c r="AA16" s="94">
        <v>0.4</v>
      </c>
      <c r="AB16" s="94">
        <v>0.12</v>
      </c>
      <c r="AC16" s="94">
        <v>0.1</v>
      </c>
      <c r="AD16" s="95">
        <v>0.09</v>
      </c>
    </row>
    <row r="17" spans="1:37" hidden="1" outlineLevel="1" x14ac:dyDescent="0.25">
      <c r="A17" s="263" t="s">
        <v>30</v>
      </c>
      <c r="B17" s="262"/>
      <c r="C17" s="105"/>
      <c r="D17" s="106"/>
      <c r="E17" s="107"/>
      <c r="F17" s="107"/>
      <c r="G17" s="107"/>
      <c r="H17" s="107"/>
      <c r="I17" s="107"/>
      <c r="J17" s="107"/>
      <c r="K17" s="107"/>
      <c r="L17" s="107"/>
      <c r="M17" s="107"/>
      <c r="N17" s="107"/>
      <c r="O17" s="107"/>
      <c r="P17" s="107"/>
      <c r="Q17" s="107"/>
      <c r="R17" s="107"/>
      <c r="S17" s="107"/>
      <c r="T17" s="107"/>
      <c r="U17" s="74"/>
      <c r="V17" s="1"/>
      <c r="W17" s="2"/>
      <c r="X17" s="104"/>
      <c r="Y17" s="7"/>
      <c r="Z17" s="108"/>
      <c r="AA17" s="108"/>
      <c r="AB17" s="108"/>
      <c r="AC17" s="108"/>
      <c r="AD17" s="109"/>
    </row>
    <row r="18" spans="1:37" hidden="1" outlineLevel="2" x14ac:dyDescent="0.25">
      <c r="A18" s="12"/>
      <c r="B18" s="75"/>
      <c r="C18" s="76" t="s">
        <v>61</v>
      </c>
      <c r="D18" s="6"/>
      <c r="E18" s="4"/>
      <c r="F18" s="4"/>
      <c r="G18" s="4">
        <f>D31*$Y$28</f>
        <v>4323264.6705844374</v>
      </c>
      <c r="H18" s="4">
        <f>D31*$Y$28</f>
        <v>4323264.6705844374</v>
      </c>
      <c r="I18" s="4"/>
      <c r="J18" s="4">
        <f>D31*$Z$28</f>
        <v>4607574.7018098487</v>
      </c>
      <c r="K18" s="4">
        <f>D31*$Z$28</f>
        <v>4607574.7018098487</v>
      </c>
      <c r="L18" s="4"/>
      <c r="M18" s="4">
        <f>D31*$AA$28</f>
        <v>7450675.0230917968</v>
      </c>
      <c r="N18" s="4">
        <f>D31*$AA$28</f>
        <v>7450675.0230917968</v>
      </c>
      <c r="O18" s="4"/>
      <c r="P18" s="4">
        <f>D31*$AB$28</f>
        <v>6597744.9249016456</v>
      </c>
      <c r="Q18" s="4">
        <f>D31*$AB$28</f>
        <v>6597744.9249016456</v>
      </c>
      <c r="R18" s="4"/>
      <c r="S18" s="4">
        <f>D31*$AC$28</f>
        <v>4323264.6705844374</v>
      </c>
      <c r="T18" s="4">
        <f>D31*$AC$28</f>
        <v>4323264.6705844374</v>
      </c>
      <c r="U18" s="77"/>
      <c r="V18" s="1"/>
      <c r="W18" s="2"/>
      <c r="X18" s="80"/>
      <c r="Y18" s="7"/>
      <c r="Z18" s="81" t="s">
        <v>15</v>
      </c>
      <c r="AA18" s="81" t="s">
        <v>16</v>
      </c>
      <c r="AB18" s="81" t="s">
        <v>17</v>
      </c>
      <c r="AC18" s="81" t="s">
        <v>18</v>
      </c>
      <c r="AD18" s="82" t="s">
        <v>19</v>
      </c>
    </row>
    <row r="19" spans="1:37" hidden="1" outlineLevel="2" x14ac:dyDescent="0.25">
      <c r="A19" s="12"/>
      <c r="B19" s="78" t="s">
        <v>60</v>
      </c>
      <c r="C19" s="76"/>
      <c r="D19" s="6"/>
      <c r="E19" s="52"/>
      <c r="F19" s="4"/>
      <c r="G19" s="79">
        <v>0</v>
      </c>
      <c r="H19" s="79">
        <v>0</v>
      </c>
      <c r="I19" s="79"/>
      <c r="J19" s="79">
        <v>0</v>
      </c>
      <c r="K19" s="79">
        <v>0</v>
      </c>
      <c r="L19" s="79"/>
      <c r="M19" s="217">
        <v>0</v>
      </c>
      <c r="N19" s="217">
        <v>0.48</v>
      </c>
      <c r="O19" s="79"/>
      <c r="P19" s="79">
        <v>0.35</v>
      </c>
      <c r="Q19" s="79">
        <v>0.35</v>
      </c>
      <c r="R19" s="79"/>
      <c r="S19" s="110">
        <v>0.45500000000000002</v>
      </c>
      <c r="T19" s="110">
        <v>0.45500000000000002</v>
      </c>
      <c r="U19" s="77"/>
      <c r="V19" s="1"/>
      <c r="W19" s="2"/>
      <c r="X19" s="93" t="s">
        <v>22</v>
      </c>
      <c r="Y19" s="7" t="s">
        <v>21</v>
      </c>
      <c r="Z19" s="94">
        <v>0</v>
      </c>
      <c r="AA19" s="94">
        <v>0.24</v>
      </c>
      <c r="AB19" s="94">
        <v>0.5</v>
      </c>
      <c r="AC19" s="94">
        <v>0.69</v>
      </c>
      <c r="AD19" s="111">
        <v>0.875</v>
      </c>
    </row>
    <row r="20" spans="1:37" hidden="1" outlineLevel="2" x14ac:dyDescent="0.25">
      <c r="A20" s="12"/>
      <c r="B20" s="78" t="s">
        <v>59</v>
      </c>
      <c r="C20" s="112"/>
      <c r="D20" s="113"/>
      <c r="E20" s="52"/>
      <c r="F20" s="52"/>
      <c r="G20" s="79">
        <v>0.1</v>
      </c>
      <c r="H20" s="79">
        <v>0.1</v>
      </c>
      <c r="I20" s="79"/>
      <c r="J20" s="79">
        <v>0.2</v>
      </c>
      <c r="K20" s="79">
        <v>0.2</v>
      </c>
      <c r="L20" s="79"/>
      <c r="M20" s="79">
        <v>0.06</v>
      </c>
      <c r="N20" s="79">
        <v>0.06</v>
      </c>
      <c r="O20" s="79"/>
      <c r="P20" s="79">
        <v>0.05</v>
      </c>
      <c r="Q20" s="79">
        <v>0.05</v>
      </c>
      <c r="R20" s="79"/>
      <c r="S20" s="110">
        <v>4.4999999999999998E-2</v>
      </c>
      <c r="T20" s="110">
        <v>4.4999999999999998E-2</v>
      </c>
      <c r="U20" s="77"/>
      <c r="V20" s="1"/>
      <c r="W20" s="2"/>
      <c r="X20" s="114"/>
      <c r="Y20" s="7" t="s">
        <v>20</v>
      </c>
      <c r="Z20" s="94">
        <v>0.2</v>
      </c>
      <c r="AA20" s="94">
        <v>0.16000000000000003</v>
      </c>
      <c r="AB20" s="94">
        <v>9.9999999999999992E-2</v>
      </c>
      <c r="AC20" s="94">
        <v>0.11</v>
      </c>
      <c r="AD20" s="111">
        <v>0.125</v>
      </c>
    </row>
    <row r="21" spans="1:37" hidden="1" outlineLevel="2" x14ac:dyDescent="0.25">
      <c r="A21" s="12"/>
      <c r="B21" s="83" t="s">
        <v>0</v>
      </c>
      <c r="C21" s="76" t="s">
        <v>52</v>
      </c>
      <c r="D21" s="6"/>
      <c r="E21" s="4"/>
      <c r="F21" s="4"/>
      <c r="G21" s="4">
        <f>G20*G18</f>
        <v>432326.46705844376</v>
      </c>
      <c r="H21" s="4">
        <f t="shared" ref="H21:T21" si="11">H20*H18</f>
        <v>432326.46705844376</v>
      </c>
      <c r="I21" s="84">
        <f>SUM(G21:H21)</f>
        <v>864652.93411688751</v>
      </c>
      <c r="J21" s="4">
        <f t="shared" si="11"/>
        <v>921514.94036196976</v>
      </c>
      <c r="K21" s="4">
        <f t="shared" si="11"/>
        <v>921514.94036196976</v>
      </c>
      <c r="L21" s="84">
        <f>SUM(J21:K21)</f>
        <v>1843029.8807239395</v>
      </c>
      <c r="M21" s="4">
        <f t="shared" si="11"/>
        <v>447040.50138550781</v>
      </c>
      <c r="N21" s="4">
        <f t="shared" si="11"/>
        <v>447040.50138550781</v>
      </c>
      <c r="O21" s="84">
        <f>SUM(M21:N21)</f>
        <v>894081.00277101563</v>
      </c>
      <c r="P21" s="4">
        <f t="shared" si="11"/>
        <v>329887.24624508229</v>
      </c>
      <c r="Q21" s="4">
        <f t="shared" si="11"/>
        <v>329887.24624508229</v>
      </c>
      <c r="R21" s="84">
        <f>SUM(P21:Q21)</f>
        <v>659774.49249016459</v>
      </c>
      <c r="S21" s="4">
        <f t="shared" si="11"/>
        <v>194546.91017629969</v>
      </c>
      <c r="T21" s="4">
        <f t="shared" si="11"/>
        <v>194546.91017629969</v>
      </c>
      <c r="U21" s="85">
        <f>SUM(S21:T21)</f>
        <v>389093.82035259937</v>
      </c>
      <c r="V21" s="1"/>
      <c r="W21" s="2"/>
      <c r="X21" s="115"/>
      <c r="Y21" s="7"/>
      <c r="Z21" s="7"/>
      <c r="AA21" s="7"/>
      <c r="AB21" s="7"/>
      <c r="AC21" s="7"/>
      <c r="AD21" s="90"/>
    </row>
    <row r="22" spans="1:37" ht="15" hidden="1" customHeight="1" outlineLevel="2" x14ac:dyDescent="0.25">
      <c r="A22" s="12"/>
      <c r="B22" s="116"/>
      <c r="C22" s="76" t="s">
        <v>53</v>
      </c>
      <c r="D22" s="6"/>
      <c r="E22" s="4"/>
      <c r="F22" s="4"/>
      <c r="G22" s="4">
        <f>G19*G18</f>
        <v>0</v>
      </c>
      <c r="H22" s="4">
        <f t="shared" ref="H22:T22" si="12">H19*H18</f>
        <v>0</v>
      </c>
      <c r="I22" s="4"/>
      <c r="J22" s="4">
        <f t="shared" si="12"/>
        <v>0</v>
      </c>
      <c r="K22" s="4">
        <f t="shared" si="12"/>
        <v>0</v>
      </c>
      <c r="L22" s="4"/>
      <c r="M22" s="4">
        <f t="shared" si="12"/>
        <v>0</v>
      </c>
      <c r="N22" s="4">
        <f t="shared" si="12"/>
        <v>3576324.0110840625</v>
      </c>
      <c r="O22" s="4"/>
      <c r="P22" s="4">
        <f t="shared" si="12"/>
        <v>2309210.7237155759</v>
      </c>
      <c r="Q22" s="4">
        <f t="shared" si="12"/>
        <v>2309210.7237155759</v>
      </c>
      <c r="R22" s="4"/>
      <c r="S22" s="4">
        <f t="shared" si="12"/>
        <v>1967085.4251159192</v>
      </c>
      <c r="T22" s="4">
        <f t="shared" si="12"/>
        <v>1967085.4251159192</v>
      </c>
      <c r="U22" s="77"/>
      <c r="V22" s="1"/>
      <c r="W22" s="2"/>
      <c r="X22" s="80"/>
      <c r="Y22" s="7"/>
      <c r="Z22" s="81" t="s">
        <v>15</v>
      </c>
      <c r="AA22" s="81" t="s">
        <v>16</v>
      </c>
      <c r="AB22" s="81" t="s">
        <v>17</v>
      </c>
      <c r="AC22" s="81" t="s">
        <v>18</v>
      </c>
      <c r="AD22" s="82" t="s">
        <v>19</v>
      </c>
    </row>
    <row r="23" spans="1:37" hidden="1" outlineLevel="2" x14ac:dyDescent="0.25">
      <c r="A23" s="12"/>
      <c r="B23" s="7"/>
      <c r="C23" s="76" t="s">
        <v>45</v>
      </c>
      <c r="D23" s="6"/>
      <c r="E23" s="4"/>
      <c r="F23" s="39"/>
      <c r="G23" s="8">
        <v>15</v>
      </c>
      <c r="H23" s="8">
        <v>15</v>
      </c>
      <c r="I23" s="8"/>
      <c r="J23" s="8">
        <v>15</v>
      </c>
      <c r="K23" s="8">
        <v>15</v>
      </c>
      <c r="L23" s="8"/>
      <c r="M23" s="8">
        <v>15</v>
      </c>
      <c r="N23" s="8">
        <v>5</v>
      </c>
      <c r="O23" s="8"/>
      <c r="P23" s="8">
        <v>5</v>
      </c>
      <c r="Q23" s="8">
        <v>5</v>
      </c>
      <c r="R23" s="8"/>
      <c r="S23" s="8">
        <v>5</v>
      </c>
      <c r="T23" s="8">
        <v>5</v>
      </c>
      <c r="U23" s="77"/>
      <c r="V23" s="1"/>
      <c r="W23" s="2"/>
      <c r="X23" s="93" t="s">
        <v>40</v>
      </c>
      <c r="Y23" s="7" t="s">
        <v>21</v>
      </c>
      <c r="Z23" s="94">
        <v>0</v>
      </c>
      <c r="AA23" s="94">
        <v>0</v>
      </c>
      <c r="AB23" s="94">
        <v>0</v>
      </c>
      <c r="AC23" s="94">
        <v>0</v>
      </c>
      <c r="AD23" s="95">
        <v>0</v>
      </c>
    </row>
    <row r="24" spans="1:37" ht="16.5" hidden="1" outlineLevel="2" thickBot="1" x14ac:dyDescent="0.3">
      <c r="A24" s="12"/>
      <c r="B24" s="7"/>
      <c r="C24" s="76" t="s">
        <v>46</v>
      </c>
      <c r="D24" s="6"/>
      <c r="E24" s="4"/>
      <c r="F24" s="39"/>
      <c r="G24" s="8">
        <v>0</v>
      </c>
      <c r="H24" s="8">
        <v>0</v>
      </c>
      <c r="I24" s="8"/>
      <c r="J24" s="8">
        <v>0</v>
      </c>
      <c r="K24" s="8">
        <v>0</v>
      </c>
      <c r="L24" s="8"/>
      <c r="M24" s="8">
        <v>0</v>
      </c>
      <c r="N24" s="8">
        <v>10</v>
      </c>
      <c r="O24" s="8"/>
      <c r="P24" s="8">
        <v>10</v>
      </c>
      <c r="Q24" s="8">
        <v>10</v>
      </c>
      <c r="R24" s="8"/>
      <c r="S24" s="8">
        <v>10</v>
      </c>
      <c r="T24" s="8">
        <v>10</v>
      </c>
      <c r="U24" s="77"/>
      <c r="V24" s="1"/>
      <c r="W24" s="2"/>
      <c r="X24" s="115"/>
      <c r="Y24" s="7" t="s">
        <v>20</v>
      </c>
      <c r="Z24" s="94">
        <v>0.2</v>
      </c>
      <c r="AA24" s="94">
        <v>0.4</v>
      </c>
      <c r="AB24" s="94">
        <v>0.6</v>
      </c>
      <c r="AC24" s="94">
        <v>0.8</v>
      </c>
      <c r="AD24" s="95">
        <v>1</v>
      </c>
      <c r="AG24" s="117"/>
      <c r="AH24" s="117"/>
      <c r="AI24" s="117"/>
      <c r="AJ24" s="117"/>
      <c r="AK24" s="117"/>
    </row>
    <row r="25" spans="1:37" hidden="1" outlineLevel="2" x14ac:dyDescent="0.25">
      <c r="A25" s="12"/>
      <c r="B25" s="7"/>
      <c r="C25" s="76" t="s">
        <v>47</v>
      </c>
      <c r="D25" s="6"/>
      <c r="E25" s="4"/>
      <c r="F25" s="8"/>
      <c r="G25" s="13">
        <v>15</v>
      </c>
      <c r="H25" s="14">
        <v>15</v>
      </c>
      <c r="I25" s="14"/>
      <c r="J25" s="14">
        <v>15</v>
      </c>
      <c r="K25" s="14">
        <v>15</v>
      </c>
      <c r="L25" s="14"/>
      <c r="M25" s="14">
        <v>15</v>
      </c>
      <c r="N25" s="14">
        <v>5</v>
      </c>
      <c r="O25" s="14"/>
      <c r="P25" s="14">
        <v>5</v>
      </c>
      <c r="Q25" s="14">
        <v>5</v>
      </c>
      <c r="R25" s="14"/>
      <c r="S25" s="14">
        <v>5</v>
      </c>
      <c r="T25" s="14">
        <v>5</v>
      </c>
      <c r="U25" s="15"/>
      <c r="V25" s="1"/>
      <c r="W25" s="2"/>
      <c r="X25" s="118"/>
      <c r="Y25" s="119"/>
      <c r="Z25" s="119"/>
      <c r="AA25" s="119"/>
      <c r="AB25" s="119"/>
      <c r="AC25" s="119"/>
      <c r="AD25" s="120"/>
    </row>
    <row r="26" spans="1:37" ht="16.5" hidden="1" outlineLevel="2" thickBot="1" x14ac:dyDescent="0.3">
      <c r="A26" s="12"/>
      <c r="B26" s="7"/>
      <c r="C26" s="76" t="s">
        <v>48</v>
      </c>
      <c r="D26" s="6"/>
      <c r="E26" s="4"/>
      <c r="F26" s="8"/>
      <c r="G26" s="16">
        <v>0</v>
      </c>
      <c r="H26" s="17">
        <v>0</v>
      </c>
      <c r="I26" s="17"/>
      <c r="J26" s="17">
        <v>0</v>
      </c>
      <c r="K26" s="17">
        <v>0</v>
      </c>
      <c r="L26" s="17"/>
      <c r="M26" s="17">
        <v>0</v>
      </c>
      <c r="N26" s="17">
        <v>10</v>
      </c>
      <c r="O26" s="17"/>
      <c r="P26" s="17">
        <v>10</v>
      </c>
      <c r="Q26" s="17">
        <v>10</v>
      </c>
      <c r="R26" s="17"/>
      <c r="S26" s="17">
        <v>10</v>
      </c>
      <c r="T26" s="17">
        <v>10</v>
      </c>
      <c r="U26" s="18"/>
      <c r="V26" s="1"/>
      <c r="W26" s="2"/>
      <c r="X26" s="7"/>
      <c r="Y26" s="7"/>
      <c r="Z26" s="2"/>
      <c r="AA26" s="2"/>
      <c r="AB26" s="2"/>
      <c r="AC26" s="2"/>
      <c r="AD26" s="2"/>
    </row>
    <row r="27" spans="1:37" hidden="1" outlineLevel="2" x14ac:dyDescent="0.25">
      <c r="A27" s="12"/>
      <c r="B27" s="7"/>
      <c r="C27" s="76" t="s">
        <v>36</v>
      </c>
      <c r="D27" s="6"/>
      <c r="E27" s="4"/>
      <c r="F27" s="79"/>
      <c r="G27" s="79">
        <f t="shared" ref="G27:T28" si="13">G25/G23</f>
        <v>1</v>
      </c>
      <c r="H27" s="79">
        <f t="shared" si="13"/>
        <v>1</v>
      </c>
      <c r="I27" s="79"/>
      <c r="J27" s="79">
        <f t="shared" si="13"/>
        <v>1</v>
      </c>
      <c r="K27" s="79">
        <f t="shared" si="13"/>
        <v>1</v>
      </c>
      <c r="L27" s="79"/>
      <c r="M27" s="79">
        <f t="shared" si="13"/>
        <v>1</v>
      </c>
      <c r="N27" s="79">
        <f t="shared" si="13"/>
        <v>1</v>
      </c>
      <c r="O27" s="79"/>
      <c r="P27" s="79">
        <f t="shared" si="13"/>
        <v>1</v>
      </c>
      <c r="Q27" s="79">
        <f t="shared" si="13"/>
        <v>1</v>
      </c>
      <c r="R27" s="79"/>
      <c r="S27" s="79">
        <f t="shared" si="13"/>
        <v>1</v>
      </c>
      <c r="T27" s="79">
        <f t="shared" si="13"/>
        <v>1</v>
      </c>
      <c r="U27" s="77"/>
      <c r="V27" s="1"/>
      <c r="W27" s="2"/>
      <c r="X27" s="274" t="s">
        <v>11</v>
      </c>
      <c r="Y27" s="121" t="s">
        <v>25</v>
      </c>
      <c r="Z27" s="122" t="s">
        <v>26</v>
      </c>
      <c r="AA27" s="122" t="s">
        <v>27</v>
      </c>
      <c r="AB27" s="122" t="s">
        <v>28</v>
      </c>
      <c r="AC27" s="123" t="s">
        <v>29</v>
      </c>
      <c r="AD27" s="2"/>
    </row>
    <row r="28" spans="1:37" hidden="1" outlineLevel="2" x14ac:dyDescent="0.25">
      <c r="A28" s="12"/>
      <c r="B28" s="7"/>
      <c r="C28" s="76" t="s">
        <v>37</v>
      </c>
      <c r="D28" s="6"/>
      <c r="E28" s="4"/>
      <c r="F28" s="79"/>
      <c r="G28" s="79">
        <v>0</v>
      </c>
      <c r="H28" s="79">
        <v>0</v>
      </c>
      <c r="I28" s="79"/>
      <c r="J28" s="79">
        <v>0</v>
      </c>
      <c r="K28" s="79">
        <v>0</v>
      </c>
      <c r="L28" s="79"/>
      <c r="M28" s="79">
        <v>0</v>
      </c>
      <c r="N28" s="79">
        <f t="shared" si="13"/>
        <v>1</v>
      </c>
      <c r="O28" s="79"/>
      <c r="P28" s="79">
        <f t="shared" si="13"/>
        <v>1</v>
      </c>
      <c r="Q28" s="79">
        <f t="shared" si="13"/>
        <v>1</v>
      </c>
      <c r="R28" s="79"/>
      <c r="S28" s="79">
        <f t="shared" si="13"/>
        <v>1</v>
      </c>
      <c r="T28" s="79">
        <f t="shared" si="13"/>
        <v>1</v>
      </c>
      <c r="U28" s="77"/>
      <c r="V28" s="1"/>
      <c r="W28" s="2"/>
      <c r="X28" s="275"/>
      <c r="Y28" s="224">
        <v>0.1583467034250913</v>
      </c>
      <c r="Z28" s="225">
        <v>0.16876002752748606</v>
      </c>
      <c r="AA28" s="225">
        <v>0.27289326888209298</v>
      </c>
      <c r="AB28" s="225">
        <v>0.24165329640957903</v>
      </c>
      <c r="AC28" s="226">
        <v>0.1583467034250913</v>
      </c>
      <c r="AD28" s="2"/>
    </row>
    <row r="29" spans="1:37" hidden="1" outlineLevel="2" x14ac:dyDescent="0.25">
      <c r="A29" s="124"/>
      <c r="B29" s="125" t="s">
        <v>42</v>
      </c>
      <c r="C29" s="126" t="s">
        <v>56</v>
      </c>
      <c r="D29" s="127"/>
      <c r="E29" s="4"/>
      <c r="F29" s="127"/>
      <c r="G29" s="69">
        <f t="shared" ref="G29:T30" si="14">G27*G21</f>
        <v>432326.46705844376</v>
      </c>
      <c r="H29" s="69">
        <f t="shared" si="14"/>
        <v>432326.46705844376</v>
      </c>
      <c r="I29" s="128">
        <f>SUM(G29:H29)</f>
        <v>864652.93411688751</v>
      </c>
      <c r="J29" s="69">
        <f t="shared" si="14"/>
        <v>921514.94036196976</v>
      </c>
      <c r="K29" s="69">
        <f t="shared" si="14"/>
        <v>921514.94036196976</v>
      </c>
      <c r="L29" s="128">
        <f>SUM(J29:K29)</f>
        <v>1843029.8807239395</v>
      </c>
      <c r="M29" s="69">
        <f t="shared" si="14"/>
        <v>447040.50138550781</v>
      </c>
      <c r="N29" s="69">
        <f t="shared" si="14"/>
        <v>447040.50138550781</v>
      </c>
      <c r="O29" s="128">
        <f>SUM(M29:N29)</f>
        <v>894081.00277101563</v>
      </c>
      <c r="P29" s="69">
        <f t="shared" si="14"/>
        <v>329887.24624508229</v>
      </c>
      <c r="Q29" s="69">
        <f t="shared" si="14"/>
        <v>329887.24624508229</v>
      </c>
      <c r="R29" s="128">
        <f>SUM(P29:Q29)</f>
        <v>659774.49249016459</v>
      </c>
      <c r="S29" s="69">
        <f t="shared" si="14"/>
        <v>194546.91017629969</v>
      </c>
      <c r="T29" s="69">
        <f t="shared" si="14"/>
        <v>194546.91017629969</v>
      </c>
      <c r="U29" s="129">
        <f>SUM(S29:T29)</f>
        <v>389093.82035259937</v>
      </c>
      <c r="V29" s="1"/>
      <c r="W29" s="2"/>
      <c r="X29" s="2"/>
      <c r="Y29" s="2"/>
      <c r="Z29" s="2"/>
      <c r="AA29" s="2"/>
      <c r="AB29" s="2"/>
      <c r="AC29" s="2"/>
      <c r="AD29" s="2"/>
    </row>
    <row r="30" spans="1:37" ht="16.5" hidden="1" outlineLevel="2" thickBot="1" x14ac:dyDescent="0.3">
      <c r="A30" s="130"/>
      <c r="B30" s="131" t="s">
        <v>42</v>
      </c>
      <c r="C30" s="98" t="s">
        <v>57</v>
      </c>
      <c r="D30" s="6"/>
      <c r="E30" s="100"/>
      <c r="F30" s="132"/>
      <c r="G30" s="101">
        <f t="shared" si="14"/>
        <v>0</v>
      </c>
      <c r="H30" s="101">
        <f t="shared" si="14"/>
        <v>0</v>
      </c>
      <c r="I30" s="133">
        <f>SUM(G30:H30)</f>
        <v>0</v>
      </c>
      <c r="J30" s="101">
        <f t="shared" si="14"/>
        <v>0</v>
      </c>
      <c r="K30" s="101">
        <f t="shared" si="14"/>
        <v>0</v>
      </c>
      <c r="L30" s="133">
        <f>SUM(J30:K30)</f>
        <v>0</v>
      </c>
      <c r="M30" s="220">
        <v>0</v>
      </c>
      <c r="N30" s="220">
        <f t="shared" si="14"/>
        <v>3576324.0110840625</v>
      </c>
      <c r="O30" s="133">
        <f>SUM(M30:N30)</f>
        <v>3576324.0110840625</v>
      </c>
      <c r="P30" s="101">
        <f t="shared" si="14"/>
        <v>2309210.7237155759</v>
      </c>
      <c r="Q30" s="101">
        <f t="shared" si="14"/>
        <v>2309210.7237155759</v>
      </c>
      <c r="R30" s="133">
        <f>SUM(P30:Q30)</f>
        <v>4618421.4474311518</v>
      </c>
      <c r="S30" s="101">
        <f t="shared" si="14"/>
        <v>1967085.4251159192</v>
      </c>
      <c r="T30" s="101">
        <f t="shared" si="14"/>
        <v>1967085.4251159192</v>
      </c>
      <c r="U30" s="134">
        <f>SUM(S30:T30)</f>
        <v>3934170.8502318384</v>
      </c>
      <c r="V30" s="1"/>
      <c r="W30" s="2"/>
      <c r="X30" s="2"/>
      <c r="Y30" s="2"/>
      <c r="Z30" s="2"/>
      <c r="AA30" s="2"/>
      <c r="AB30" s="2"/>
      <c r="AC30" s="2"/>
      <c r="AD30" s="2"/>
    </row>
    <row r="31" spans="1:37" ht="16.5" collapsed="1" thickBot="1" x14ac:dyDescent="0.3">
      <c r="A31" s="135" t="str">
        <f>B21</f>
        <v>2.a.i</v>
      </c>
      <c r="B31" s="255" t="s">
        <v>75</v>
      </c>
      <c r="C31" s="256"/>
      <c r="D31" s="19">
        <v>27302524</v>
      </c>
      <c r="E31" s="136">
        <f>SUM(F31:H31)+SUM(J31:K31)+SUM(M31:N31)+SUM(P31:Q31)+SUM(S31:T31)</f>
        <v>27302523.990972165</v>
      </c>
      <c r="F31" s="137">
        <f t="shared" ref="F31:T31" si="15">F$16+F29+F30</f>
        <v>2593958.8023506622</v>
      </c>
      <c r="G31" s="138">
        <f t="shared" si="15"/>
        <v>864652.93411688751</v>
      </c>
      <c r="H31" s="139">
        <f t="shared" si="15"/>
        <v>864652.93411688751</v>
      </c>
      <c r="I31" s="140">
        <f>SUM(F31:H31)</f>
        <v>4323264.6705844374</v>
      </c>
      <c r="J31" s="138">
        <f t="shared" si="15"/>
        <v>2303787.3509049243</v>
      </c>
      <c r="K31" s="139">
        <f>K$16+K29+K30</f>
        <v>2303787.3509049243</v>
      </c>
      <c r="L31" s="140">
        <f>SUM(J31:K31)</f>
        <v>4607574.7018098487</v>
      </c>
      <c r="M31" s="221">
        <f t="shared" si="15"/>
        <v>1937175.5060038674</v>
      </c>
      <c r="N31" s="222">
        <f t="shared" si="15"/>
        <v>5513499.5170879299</v>
      </c>
      <c r="O31" s="140">
        <f>SUM(M31:N31)</f>
        <v>7450675.0230917968</v>
      </c>
      <c r="P31" s="138">
        <f t="shared" si="15"/>
        <v>3298872.4624508228</v>
      </c>
      <c r="Q31" s="139">
        <f t="shared" si="15"/>
        <v>3298872.4624508228</v>
      </c>
      <c r="R31" s="140">
        <f>SUM(P31:Q31)</f>
        <v>6597744.9249016456</v>
      </c>
      <c r="S31" s="138">
        <f t="shared" si="15"/>
        <v>2161632.3352922187</v>
      </c>
      <c r="T31" s="139">
        <f t="shared" si="15"/>
        <v>2161632.3352922187</v>
      </c>
      <c r="U31" s="141">
        <f>SUM(S31:T31)</f>
        <v>4323264.6705844374</v>
      </c>
      <c r="V31" s="1"/>
      <c r="W31" s="20"/>
      <c r="X31" s="2"/>
      <c r="Y31" s="2"/>
      <c r="Z31" s="2"/>
      <c r="AA31" s="2"/>
      <c r="AB31" s="2"/>
      <c r="AC31" s="2"/>
      <c r="AD31" s="2"/>
    </row>
    <row r="32" spans="1:37" ht="16.5" thickBot="1" x14ac:dyDescent="0.3">
      <c r="A32" s="270"/>
      <c r="B32" s="271"/>
      <c r="C32" s="271"/>
      <c r="D32" s="272"/>
      <c r="E32" s="271"/>
      <c r="F32" s="272"/>
      <c r="G32" s="272"/>
      <c r="H32" s="272"/>
      <c r="I32" s="272"/>
      <c r="J32" s="272"/>
      <c r="K32" s="272"/>
      <c r="L32" s="272"/>
      <c r="M32" s="272"/>
      <c r="N32" s="272"/>
      <c r="O32" s="272"/>
      <c r="P32" s="272"/>
      <c r="Q32" s="272"/>
      <c r="R32" s="272"/>
      <c r="S32" s="272"/>
      <c r="T32" s="272"/>
      <c r="U32" s="273"/>
      <c r="V32" s="1"/>
      <c r="W32" s="20"/>
      <c r="X32" s="2"/>
      <c r="Y32" s="2"/>
      <c r="Z32" s="2"/>
      <c r="AA32" s="2"/>
      <c r="AB32" s="2"/>
      <c r="AC32" s="2"/>
      <c r="AD32" s="2"/>
    </row>
    <row r="33" spans="1:30" hidden="1" outlineLevel="2" x14ac:dyDescent="0.25">
      <c r="A33" s="48" t="s">
        <v>1</v>
      </c>
      <c r="B33" s="142"/>
      <c r="C33" s="143"/>
      <c r="D33" s="144"/>
      <c r="E33" s="144"/>
      <c r="F33" s="145"/>
      <c r="G33" s="145"/>
      <c r="H33" s="145"/>
      <c r="I33" s="145"/>
      <c r="J33" s="145"/>
      <c r="K33" s="145"/>
      <c r="L33" s="145"/>
      <c r="M33" s="145"/>
      <c r="N33" s="145"/>
      <c r="O33" s="145"/>
      <c r="P33" s="145"/>
      <c r="Q33" s="145"/>
      <c r="R33" s="145"/>
      <c r="S33" s="145"/>
      <c r="T33" s="145"/>
      <c r="U33" s="77"/>
      <c r="V33" s="1"/>
      <c r="W33" s="2"/>
      <c r="X33" s="2"/>
      <c r="Y33" s="2"/>
      <c r="Z33" s="2"/>
      <c r="AA33" s="2"/>
      <c r="AB33" s="2"/>
      <c r="AC33" s="2"/>
      <c r="AD33" s="2"/>
    </row>
    <row r="34" spans="1:30" hidden="1" outlineLevel="2" x14ac:dyDescent="0.25">
      <c r="A34" s="146"/>
      <c r="B34" s="147"/>
      <c r="C34" s="148" t="s">
        <v>62</v>
      </c>
      <c r="D34" s="59"/>
      <c r="E34" s="60"/>
      <c r="F34" s="61"/>
      <c r="G34" s="61" t="s">
        <v>31</v>
      </c>
      <c r="H34" s="62">
        <f>H35*D58</f>
        <v>3481371.5666363561</v>
      </c>
      <c r="I34" s="63"/>
      <c r="J34" s="63" t="s">
        <v>32</v>
      </c>
      <c r="K34" s="62">
        <f>K35*D58</f>
        <v>3709997.8680995293</v>
      </c>
      <c r="L34" s="63"/>
      <c r="M34" s="64" t="s">
        <v>33</v>
      </c>
      <c r="N34" s="62">
        <f>N35*$D58</f>
        <v>5999532.1652641138</v>
      </c>
      <c r="O34" s="63"/>
      <c r="P34" s="64" t="s">
        <v>34</v>
      </c>
      <c r="Q34" s="62">
        <f>Q35*$D58</f>
        <v>5312562.8333636438</v>
      </c>
      <c r="R34" s="63"/>
      <c r="S34" s="64" t="s">
        <v>41</v>
      </c>
      <c r="T34" s="65">
        <f>T35*$D58</f>
        <v>3481371.5666363561</v>
      </c>
      <c r="U34" s="66"/>
      <c r="V34" s="1"/>
      <c r="W34" s="2"/>
      <c r="X34" s="2"/>
      <c r="Y34" s="2"/>
      <c r="Z34" s="2"/>
      <c r="AA34" s="2"/>
      <c r="AB34" s="2"/>
      <c r="AC34" s="2"/>
      <c r="AD34" s="2"/>
    </row>
    <row r="35" spans="1:30" ht="16.5" hidden="1" outlineLevel="2" thickBot="1" x14ac:dyDescent="0.3">
      <c r="A35" s="146"/>
      <c r="B35" s="147"/>
      <c r="C35" s="59"/>
      <c r="D35" s="59"/>
      <c r="E35" s="60"/>
      <c r="F35" s="61"/>
      <c r="G35" s="61"/>
      <c r="H35" s="68">
        <v>0.15835331073819955</v>
      </c>
      <c r="I35" s="63"/>
      <c r="J35" s="61"/>
      <c r="K35" s="68">
        <v>0.16875258328511203</v>
      </c>
      <c r="L35" s="63"/>
      <c r="M35" s="69"/>
      <c r="N35" s="68">
        <v>0.27289410597668839</v>
      </c>
      <c r="O35" s="63"/>
      <c r="P35" s="69"/>
      <c r="Q35" s="68">
        <v>0.24164668926180044</v>
      </c>
      <c r="R35" s="63"/>
      <c r="S35" s="70"/>
      <c r="T35" s="71">
        <v>0.15835331073819955</v>
      </c>
      <c r="U35" s="66"/>
      <c r="V35" s="54"/>
      <c r="W35" s="55"/>
      <c r="X35" s="2"/>
      <c r="Y35" s="2"/>
      <c r="Z35" s="2"/>
      <c r="AA35" s="2"/>
      <c r="AB35" s="2"/>
      <c r="AC35" s="2"/>
      <c r="AD35" s="2"/>
    </row>
    <row r="36" spans="1:30" hidden="1" outlineLevel="2" x14ac:dyDescent="0.25">
      <c r="A36" s="261" t="s">
        <v>14</v>
      </c>
      <c r="B36" s="262"/>
      <c r="C36" s="72"/>
      <c r="D36" s="72"/>
      <c r="E36" s="73"/>
      <c r="F36" s="73"/>
      <c r="G36" s="73"/>
      <c r="H36" s="73"/>
      <c r="I36" s="73"/>
      <c r="J36" s="73"/>
      <c r="K36" s="73"/>
      <c r="L36" s="73"/>
      <c r="M36" s="73"/>
      <c r="N36" s="73"/>
      <c r="O36" s="73"/>
      <c r="P36" s="73"/>
      <c r="Q36" s="73"/>
      <c r="R36" s="73"/>
      <c r="S36" s="73"/>
      <c r="T36" s="73"/>
      <c r="U36" s="149"/>
      <c r="V36" s="54"/>
      <c r="W36" s="55"/>
      <c r="X36" s="2"/>
      <c r="Y36" s="2"/>
      <c r="Z36" s="2"/>
      <c r="AA36" s="2"/>
      <c r="AB36" s="2"/>
      <c r="AC36" s="2"/>
      <c r="AD36" s="2"/>
    </row>
    <row r="37" spans="1:30" hidden="1" outlineLevel="3" x14ac:dyDescent="0.25">
      <c r="A37" s="150"/>
      <c r="B37" s="75"/>
      <c r="C37" s="76" t="s">
        <v>51</v>
      </c>
      <c r="D37" s="6"/>
      <c r="E37" s="4"/>
      <c r="F37" s="4">
        <f>D58*$Y$28</f>
        <v>3481226.3059412707</v>
      </c>
      <c r="G37" s="4">
        <f>D58*$Y$28</f>
        <v>3481226.3059412707</v>
      </c>
      <c r="H37" s="4">
        <f>D58*$Y$28</f>
        <v>3481226.3059412707</v>
      </c>
      <c r="I37" s="4"/>
      <c r="J37" s="4">
        <f>D58*$Z$28</f>
        <v>3710161.5285472665</v>
      </c>
      <c r="K37" s="4">
        <f>$D$58*$Z$28</f>
        <v>3710161.5285472665</v>
      </c>
      <c r="L37" s="4"/>
      <c r="M37" s="4">
        <f>D58*$AA$28</f>
        <v>5999513.7618767172</v>
      </c>
      <c r="N37" s="4">
        <f>D58*$AA$28</f>
        <v>5999513.7618767172</v>
      </c>
      <c r="O37" s="4"/>
      <c r="P37" s="4">
        <f>D58*$AB$28</f>
        <v>5312708.0904239835</v>
      </c>
      <c r="Q37" s="4">
        <f>D58*$AB$28</f>
        <v>5312708.0904239835</v>
      </c>
      <c r="R37" s="4"/>
      <c r="S37" s="4">
        <f>D58*$AC$28</f>
        <v>3481226.3059412707</v>
      </c>
      <c r="T37" s="4">
        <f>D58*$AC$28</f>
        <v>3481226.3059412707</v>
      </c>
      <c r="U37" s="77"/>
      <c r="V37" s="1"/>
      <c r="W37" s="2"/>
      <c r="X37" s="2"/>
      <c r="Y37" s="2"/>
      <c r="Z37" s="2"/>
      <c r="AA37" s="2"/>
      <c r="AB37" s="2"/>
      <c r="AC37" s="2"/>
      <c r="AD37" s="2"/>
    </row>
    <row r="38" spans="1:30" hidden="1" outlineLevel="3" x14ac:dyDescent="0.25">
      <c r="A38" s="5"/>
      <c r="B38" s="78" t="s">
        <v>59</v>
      </c>
      <c r="C38" s="6"/>
      <c r="D38" s="6"/>
      <c r="E38" s="4"/>
      <c r="F38" s="79">
        <v>0.6</v>
      </c>
      <c r="G38" s="79">
        <v>0.1</v>
      </c>
      <c r="H38" s="79">
        <v>0.1</v>
      </c>
      <c r="I38" s="79"/>
      <c r="J38" s="79">
        <v>0.3</v>
      </c>
      <c r="K38" s="79">
        <v>0.3</v>
      </c>
      <c r="L38" s="79"/>
      <c r="M38" s="79">
        <v>0.2</v>
      </c>
      <c r="N38" s="79">
        <v>0.2</v>
      </c>
      <c r="O38" s="79"/>
      <c r="P38" s="79">
        <v>0.1</v>
      </c>
      <c r="Q38" s="79">
        <v>0.1</v>
      </c>
      <c r="R38" s="79"/>
      <c r="S38" s="79">
        <v>0</v>
      </c>
      <c r="T38" s="79">
        <v>0</v>
      </c>
      <c r="U38" s="77"/>
      <c r="V38" s="1"/>
      <c r="W38" s="2"/>
      <c r="X38" s="2"/>
      <c r="Y38" s="2"/>
      <c r="Z38" s="2"/>
      <c r="AA38" s="2"/>
      <c r="AB38" s="2"/>
      <c r="AC38" s="2"/>
      <c r="AD38" s="2"/>
    </row>
    <row r="39" spans="1:30" hidden="1" outlineLevel="3" x14ac:dyDescent="0.25">
      <c r="A39" s="5"/>
      <c r="B39" s="83" t="str">
        <f>B48</f>
        <v>2.a.iv</v>
      </c>
      <c r="C39" s="76" t="s">
        <v>52</v>
      </c>
      <c r="D39" s="6"/>
      <c r="E39" s="4"/>
      <c r="F39" s="4">
        <f>F38*F37</f>
        <v>2088735.7835647622</v>
      </c>
      <c r="G39" s="4">
        <f t="shared" ref="G39:T39" si="16">G38*G37</f>
        <v>348122.63059412711</v>
      </c>
      <c r="H39" s="4">
        <f t="shared" si="16"/>
        <v>348122.63059412711</v>
      </c>
      <c r="I39" s="84">
        <f>SUM(F39:H39)</f>
        <v>2784981.044753016</v>
      </c>
      <c r="J39" s="4">
        <f t="shared" si="16"/>
        <v>1113048.4585641799</v>
      </c>
      <c r="K39" s="4">
        <f t="shared" si="16"/>
        <v>1113048.4585641799</v>
      </c>
      <c r="L39" s="84">
        <f>SUM(J39:K39)</f>
        <v>2226096.9171283599</v>
      </c>
      <c r="M39" s="4">
        <f t="shared" si="16"/>
        <v>1199902.7523753436</v>
      </c>
      <c r="N39" s="4">
        <f t="shared" si="16"/>
        <v>1199902.7523753436</v>
      </c>
      <c r="O39" s="84">
        <f>SUM(M39:N39)</f>
        <v>2399805.5047506872</v>
      </c>
      <c r="P39" s="4">
        <f t="shared" si="16"/>
        <v>531270.80904239835</v>
      </c>
      <c r="Q39" s="4">
        <f t="shared" si="16"/>
        <v>531270.80904239835</v>
      </c>
      <c r="R39" s="84">
        <f>SUM(P39:Q39)</f>
        <v>1062541.6180847967</v>
      </c>
      <c r="S39" s="4">
        <f t="shared" si="16"/>
        <v>0</v>
      </c>
      <c r="T39" s="4">
        <f t="shared" si="16"/>
        <v>0</v>
      </c>
      <c r="U39" s="85">
        <f>SUM(S39:T39)</f>
        <v>0</v>
      </c>
      <c r="V39" s="1"/>
      <c r="W39" s="2"/>
      <c r="X39" s="2"/>
      <c r="Y39" s="2"/>
      <c r="Z39" s="2"/>
      <c r="AA39" s="2"/>
      <c r="AB39" s="2"/>
      <c r="AC39" s="2"/>
      <c r="AD39" s="2"/>
    </row>
    <row r="40" spans="1:30" ht="16.5" hidden="1" outlineLevel="3" thickBot="1" x14ac:dyDescent="0.3">
      <c r="A40" s="5"/>
      <c r="B40" s="7"/>
      <c r="C40" s="76" t="s">
        <v>43</v>
      </c>
      <c r="D40" s="6"/>
      <c r="E40" s="4"/>
      <c r="F40" s="8">
        <v>1</v>
      </c>
      <c r="G40" s="8">
        <v>6</v>
      </c>
      <c r="H40" s="8">
        <v>6</v>
      </c>
      <c r="I40" s="8"/>
      <c r="J40" s="8">
        <v>6</v>
      </c>
      <c r="K40" s="8">
        <v>7</v>
      </c>
      <c r="L40" s="8"/>
      <c r="M40" s="8">
        <v>6</v>
      </c>
      <c r="N40" s="8">
        <v>7</v>
      </c>
      <c r="O40" s="8"/>
      <c r="P40" s="8">
        <v>6</v>
      </c>
      <c r="Q40" s="8">
        <v>7</v>
      </c>
      <c r="R40" s="8"/>
      <c r="S40" s="175">
        <v>6</v>
      </c>
      <c r="T40" s="175">
        <v>6</v>
      </c>
      <c r="U40" s="89"/>
      <c r="V40" s="1"/>
      <c r="W40" s="2"/>
      <c r="X40" s="2"/>
      <c r="Y40" s="2"/>
      <c r="Z40" s="2"/>
      <c r="AA40" s="2"/>
      <c r="AB40" s="2"/>
      <c r="AC40" s="2"/>
      <c r="AD40" s="2"/>
    </row>
    <row r="41" spans="1:30" ht="16.5" hidden="1" outlineLevel="3" thickBot="1" x14ac:dyDescent="0.3">
      <c r="A41" s="5"/>
      <c r="B41" s="7"/>
      <c r="C41" s="76" t="s">
        <v>44</v>
      </c>
      <c r="D41" s="6"/>
      <c r="E41" s="4"/>
      <c r="F41" s="9">
        <v>1</v>
      </c>
      <c r="G41" s="10">
        <v>6</v>
      </c>
      <c r="H41" s="10">
        <v>6</v>
      </c>
      <c r="I41" s="10"/>
      <c r="J41" s="10">
        <v>6</v>
      </c>
      <c r="K41" s="10">
        <v>7</v>
      </c>
      <c r="L41" s="10"/>
      <c r="M41" s="10">
        <v>6</v>
      </c>
      <c r="N41" s="10">
        <v>7</v>
      </c>
      <c r="O41" s="10"/>
      <c r="P41" s="10">
        <v>6</v>
      </c>
      <c r="Q41" s="10">
        <v>7</v>
      </c>
      <c r="R41" s="10"/>
      <c r="S41" s="10">
        <v>6</v>
      </c>
      <c r="T41" s="10">
        <v>6</v>
      </c>
      <c r="U41" s="11"/>
      <c r="V41" s="1"/>
      <c r="W41" s="2"/>
      <c r="X41" s="2"/>
      <c r="Y41" s="2"/>
      <c r="Z41" s="2"/>
      <c r="AA41" s="2"/>
      <c r="AB41" s="2"/>
      <c r="AC41" s="2"/>
      <c r="AD41" s="2"/>
    </row>
    <row r="42" spans="1:30" hidden="1" outlineLevel="3" x14ac:dyDescent="0.25">
      <c r="A42" s="5"/>
      <c r="B42" s="7"/>
      <c r="C42" s="76" t="s">
        <v>35</v>
      </c>
      <c r="D42" s="6"/>
      <c r="E42" s="4"/>
      <c r="F42" s="79">
        <f>F41/F40</f>
        <v>1</v>
      </c>
      <c r="G42" s="79">
        <f t="shared" ref="G42:T42" si="17">G41/G40</f>
        <v>1</v>
      </c>
      <c r="H42" s="79">
        <f t="shared" si="17"/>
        <v>1</v>
      </c>
      <c r="I42" s="79"/>
      <c r="J42" s="79">
        <f t="shared" si="17"/>
        <v>1</v>
      </c>
      <c r="K42" s="79">
        <f t="shared" si="17"/>
        <v>1</v>
      </c>
      <c r="L42" s="79"/>
      <c r="M42" s="79">
        <f t="shared" si="17"/>
        <v>1</v>
      </c>
      <c r="N42" s="79">
        <f t="shared" si="17"/>
        <v>1</v>
      </c>
      <c r="O42" s="79"/>
      <c r="P42" s="79">
        <f t="shared" si="17"/>
        <v>1</v>
      </c>
      <c r="Q42" s="79">
        <f t="shared" si="17"/>
        <v>1</v>
      </c>
      <c r="R42" s="79"/>
      <c r="S42" s="79">
        <f t="shared" si="17"/>
        <v>1</v>
      </c>
      <c r="T42" s="79">
        <f t="shared" si="17"/>
        <v>1</v>
      </c>
      <c r="U42" s="92"/>
      <c r="V42" s="1"/>
      <c r="W42" s="2"/>
      <c r="X42" s="2"/>
      <c r="Y42" s="2"/>
      <c r="Z42" s="2"/>
      <c r="AA42" s="2"/>
      <c r="AB42" s="2"/>
      <c r="AC42" s="2"/>
      <c r="AD42" s="2"/>
    </row>
    <row r="43" spans="1:30" ht="16.5" hidden="1" outlineLevel="3" thickBot="1" x14ac:dyDescent="0.3">
      <c r="A43" s="96"/>
      <c r="B43" s="97" t="s">
        <v>42</v>
      </c>
      <c r="C43" s="98" t="s">
        <v>58</v>
      </c>
      <c r="D43" s="151"/>
      <c r="E43" s="100"/>
      <c r="F43" s="101">
        <f t="shared" ref="F43:T43" si="18">F42*F39</f>
        <v>2088735.7835647622</v>
      </c>
      <c r="G43" s="101">
        <f t="shared" si="18"/>
        <v>348122.63059412711</v>
      </c>
      <c r="H43" s="101">
        <f t="shared" si="18"/>
        <v>348122.63059412711</v>
      </c>
      <c r="I43" s="102">
        <f>SUM(F43:H43)</f>
        <v>2784981.044753016</v>
      </c>
      <c r="J43" s="101">
        <f t="shared" si="18"/>
        <v>1113048.4585641799</v>
      </c>
      <c r="K43" s="101">
        <f t="shared" si="18"/>
        <v>1113048.4585641799</v>
      </c>
      <c r="L43" s="102">
        <f>SUM(J43:K43)</f>
        <v>2226096.9171283599</v>
      </c>
      <c r="M43" s="101">
        <f t="shared" si="18"/>
        <v>1199902.7523753436</v>
      </c>
      <c r="N43" s="101">
        <f t="shared" si="18"/>
        <v>1199902.7523753436</v>
      </c>
      <c r="O43" s="102">
        <f>SUM(M43:N43)</f>
        <v>2399805.5047506872</v>
      </c>
      <c r="P43" s="101">
        <f t="shared" si="18"/>
        <v>531270.80904239835</v>
      </c>
      <c r="Q43" s="101">
        <f t="shared" si="18"/>
        <v>531270.80904239835</v>
      </c>
      <c r="R43" s="102">
        <f>SUM(P43:Q43)</f>
        <v>1062541.6180847967</v>
      </c>
      <c r="S43" s="101">
        <f t="shared" si="18"/>
        <v>0</v>
      </c>
      <c r="T43" s="101">
        <f t="shared" si="18"/>
        <v>0</v>
      </c>
      <c r="U43" s="103">
        <f>SUM(S43:T43)</f>
        <v>0</v>
      </c>
      <c r="V43" s="1"/>
      <c r="W43" s="2"/>
      <c r="X43" s="2"/>
      <c r="Y43" s="2"/>
      <c r="Z43" s="2"/>
      <c r="AA43" s="2"/>
      <c r="AB43" s="2"/>
      <c r="AC43" s="2"/>
      <c r="AD43" s="2"/>
    </row>
    <row r="44" spans="1:30" hidden="1" outlineLevel="2" x14ac:dyDescent="0.25">
      <c r="A44" s="263" t="s">
        <v>30</v>
      </c>
      <c r="B44" s="262"/>
      <c r="C44" s="105"/>
      <c r="D44" s="106"/>
      <c r="E44" s="107"/>
      <c r="F44" s="107"/>
      <c r="G44" s="107"/>
      <c r="H44" s="107"/>
      <c r="I44" s="107"/>
      <c r="J44" s="107"/>
      <c r="K44" s="107"/>
      <c r="L44" s="107"/>
      <c r="M44" s="107"/>
      <c r="N44" s="107"/>
      <c r="O44" s="107"/>
      <c r="P44" s="107"/>
      <c r="Q44" s="107"/>
      <c r="R44" s="107"/>
      <c r="S44" s="107"/>
      <c r="T44" s="107"/>
      <c r="U44" s="74"/>
      <c r="V44" s="1"/>
      <c r="W44" s="2"/>
      <c r="X44" s="2"/>
      <c r="Y44" s="2"/>
      <c r="Z44" s="2"/>
      <c r="AA44" s="2"/>
      <c r="AB44" s="2"/>
      <c r="AC44" s="2"/>
      <c r="AD44" s="2"/>
    </row>
    <row r="45" spans="1:30" hidden="1" outlineLevel="3" x14ac:dyDescent="0.25">
      <c r="A45" s="12"/>
      <c r="B45" s="7"/>
      <c r="C45" s="76" t="s">
        <v>51</v>
      </c>
      <c r="D45" s="6"/>
      <c r="E45" s="4"/>
      <c r="F45" s="4"/>
      <c r="G45" s="4">
        <f>D58*$Y$28</f>
        <v>3481226.3059412707</v>
      </c>
      <c r="H45" s="4">
        <f>D58*$Y$28</f>
        <v>3481226.3059412707</v>
      </c>
      <c r="I45" s="4"/>
      <c r="J45" s="4">
        <f>D58*$Z$28</f>
        <v>3710161.5285472665</v>
      </c>
      <c r="K45" s="4">
        <f>D58*$Z$28</f>
        <v>3710161.5285472665</v>
      </c>
      <c r="L45" s="4"/>
      <c r="M45" s="4">
        <f>D58*$AA$28</f>
        <v>5999513.7618767172</v>
      </c>
      <c r="N45" s="4">
        <f>D58*$AA$28</f>
        <v>5999513.7618767172</v>
      </c>
      <c r="O45" s="4"/>
      <c r="P45" s="4">
        <f>D58*$AB$28</f>
        <v>5312708.0904239835</v>
      </c>
      <c r="Q45" s="4">
        <f>D58*$AB$28</f>
        <v>5312708.0904239835</v>
      </c>
      <c r="R45" s="4"/>
      <c r="S45" s="4">
        <f>D58*$AC$28</f>
        <v>3481226.3059412707</v>
      </c>
      <c r="T45" s="4">
        <f>D58*$AC$28</f>
        <v>3481226.3059412707</v>
      </c>
      <c r="U45" s="77"/>
      <c r="V45" s="1"/>
      <c r="W45" s="2"/>
      <c r="X45" s="2"/>
      <c r="Y45" s="2"/>
      <c r="Z45" s="2"/>
      <c r="AA45" s="2"/>
      <c r="AB45" s="2"/>
      <c r="AC45" s="2"/>
      <c r="AD45" s="2"/>
    </row>
    <row r="46" spans="1:30" hidden="1" outlineLevel="3" x14ac:dyDescent="0.25">
      <c r="A46" s="12"/>
      <c r="B46" s="78" t="s">
        <v>60</v>
      </c>
      <c r="C46" s="76"/>
      <c r="D46" s="6"/>
      <c r="E46" s="4"/>
      <c r="F46" s="4"/>
      <c r="G46" s="79">
        <v>0</v>
      </c>
      <c r="H46" s="79">
        <v>0</v>
      </c>
      <c r="I46" s="79"/>
      <c r="J46" s="79">
        <v>0</v>
      </c>
      <c r="K46" s="79">
        <v>0</v>
      </c>
      <c r="L46" s="79"/>
      <c r="M46" s="217">
        <v>0</v>
      </c>
      <c r="N46" s="217">
        <v>0.48</v>
      </c>
      <c r="O46" s="79"/>
      <c r="P46" s="79">
        <v>0.35</v>
      </c>
      <c r="Q46" s="79">
        <v>0.35</v>
      </c>
      <c r="R46" s="79"/>
      <c r="S46" s="110">
        <v>0.45500000000000002</v>
      </c>
      <c r="T46" s="110">
        <v>0.45500000000000002</v>
      </c>
      <c r="U46" s="92"/>
      <c r="V46" s="1"/>
      <c r="W46" s="2"/>
      <c r="X46" s="2"/>
      <c r="Y46" s="2"/>
      <c r="Z46" s="2"/>
      <c r="AA46" s="2"/>
      <c r="AB46" s="2"/>
      <c r="AC46" s="2"/>
      <c r="AD46" s="2"/>
    </row>
    <row r="47" spans="1:30" hidden="1" outlineLevel="3" x14ac:dyDescent="0.25">
      <c r="A47" s="150"/>
      <c r="B47" s="78" t="s">
        <v>59</v>
      </c>
      <c r="C47" s="76"/>
      <c r="D47" s="6"/>
      <c r="E47" s="52"/>
      <c r="F47" s="4"/>
      <c r="G47" s="79">
        <v>0.1</v>
      </c>
      <c r="H47" s="79">
        <v>0.1</v>
      </c>
      <c r="I47" s="79"/>
      <c r="J47" s="79">
        <v>0.2</v>
      </c>
      <c r="K47" s="79">
        <v>0.2</v>
      </c>
      <c r="L47" s="79"/>
      <c r="M47" s="79">
        <v>0.06</v>
      </c>
      <c r="N47" s="79">
        <v>0.06</v>
      </c>
      <c r="O47" s="79"/>
      <c r="P47" s="79">
        <v>0.05</v>
      </c>
      <c r="Q47" s="79">
        <v>0.05</v>
      </c>
      <c r="R47" s="79"/>
      <c r="S47" s="110">
        <v>4.4999999999999998E-2</v>
      </c>
      <c r="T47" s="110">
        <v>4.4999999999999998E-2</v>
      </c>
      <c r="U47" s="92"/>
      <c r="V47" s="1"/>
      <c r="W47" s="2"/>
      <c r="X47" s="2"/>
      <c r="Y47" s="2"/>
      <c r="Z47" s="2"/>
      <c r="AA47" s="2"/>
      <c r="AB47" s="2"/>
      <c r="AC47" s="2"/>
      <c r="AD47" s="2"/>
    </row>
    <row r="48" spans="1:30" hidden="1" outlineLevel="3" x14ac:dyDescent="0.25">
      <c r="A48" s="12"/>
      <c r="B48" s="83" t="s">
        <v>1</v>
      </c>
      <c r="C48" s="76" t="s">
        <v>52</v>
      </c>
      <c r="D48" s="6"/>
      <c r="E48" s="4"/>
      <c r="F48" s="4"/>
      <c r="G48" s="4">
        <f>G47*G45</f>
        <v>348122.63059412711</v>
      </c>
      <c r="H48" s="4">
        <f t="shared" ref="H48:T48" si="19">H47*H45</f>
        <v>348122.63059412711</v>
      </c>
      <c r="I48" s="84">
        <f>SUM(G48:H48)</f>
        <v>696245.26118825423</v>
      </c>
      <c r="J48" s="4">
        <f t="shared" si="19"/>
        <v>742032.3057094533</v>
      </c>
      <c r="K48" s="4">
        <f t="shared" si="19"/>
        <v>742032.3057094533</v>
      </c>
      <c r="L48" s="84">
        <f>SUM(J48:K48)</f>
        <v>1484064.6114189066</v>
      </c>
      <c r="M48" s="4">
        <f t="shared" si="19"/>
        <v>359970.82571260299</v>
      </c>
      <c r="N48" s="4">
        <f t="shared" si="19"/>
        <v>359970.82571260299</v>
      </c>
      <c r="O48" s="84">
        <f>SUM(M48:N48)</f>
        <v>719941.65142520599</v>
      </c>
      <c r="P48" s="4">
        <f t="shared" si="19"/>
        <v>265635.40452119918</v>
      </c>
      <c r="Q48" s="4">
        <f t="shared" si="19"/>
        <v>265635.40452119918</v>
      </c>
      <c r="R48" s="84">
        <f>SUM(P48:Q48)</f>
        <v>531270.80904239835</v>
      </c>
      <c r="S48" s="4">
        <f t="shared" si="19"/>
        <v>156655.18376735717</v>
      </c>
      <c r="T48" s="4">
        <f t="shared" si="19"/>
        <v>156655.18376735717</v>
      </c>
      <c r="U48" s="85">
        <f>SUM(S48:T48)</f>
        <v>313310.36753471434</v>
      </c>
      <c r="V48" s="1"/>
      <c r="W48" s="2"/>
      <c r="X48" s="2"/>
      <c r="Y48" s="2"/>
      <c r="Z48" s="2"/>
      <c r="AA48" s="2"/>
      <c r="AB48" s="2"/>
      <c r="AC48" s="2"/>
      <c r="AD48" s="2"/>
    </row>
    <row r="49" spans="1:30" hidden="1" outlineLevel="3" x14ac:dyDescent="0.25">
      <c r="A49" s="12"/>
      <c r="B49" s="7"/>
      <c r="C49" s="76" t="s">
        <v>53</v>
      </c>
      <c r="D49" s="6"/>
      <c r="E49" s="4"/>
      <c r="F49" s="4"/>
      <c r="G49" s="4">
        <f>G46*G45</f>
        <v>0</v>
      </c>
      <c r="H49" s="4">
        <f t="shared" ref="H49:T49" si="20">H46*H45</f>
        <v>0</v>
      </c>
      <c r="I49" s="4"/>
      <c r="J49" s="4">
        <f t="shared" si="20"/>
        <v>0</v>
      </c>
      <c r="K49" s="4">
        <f t="shared" si="20"/>
        <v>0</v>
      </c>
      <c r="L49" s="4"/>
      <c r="M49" s="4">
        <f t="shared" si="20"/>
        <v>0</v>
      </c>
      <c r="N49" s="4">
        <f t="shared" si="20"/>
        <v>2879766.6057008239</v>
      </c>
      <c r="O49" s="4"/>
      <c r="P49" s="4">
        <f t="shared" si="20"/>
        <v>1859447.831648394</v>
      </c>
      <c r="Q49" s="4">
        <f t="shared" si="20"/>
        <v>1859447.831648394</v>
      </c>
      <c r="R49" s="4"/>
      <c r="S49" s="4">
        <f t="shared" si="20"/>
        <v>1583957.9692032782</v>
      </c>
      <c r="T49" s="4">
        <f t="shared" si="20"/>
        <v>1583957.9692032782</v>
      </c>
      <c r="U49" s="77"/>
      <c r="V49" s="1"/>
      <c r="W49" s="2"/>
      <c r="X49" s="2"/>
      <c r="Y49" s="2"/>
      <c r="Z49" s="2"/>
      <c r="AA49" s="2"/>
      <c r="AB49" s="2"/>
      <c r="AC49" s="2"/>
      <c r="AD49" s="2"/>
    </row>
    <row r="50" spans="1:30" hidden="1" outlineLevel="3" x14ac:dyDescent="0.25">
      <c r="A50" s="12"/>
      <c r="B50" s="7"/>
      <c r="C50" s="76" t="s">
        <v>45</v>
      </c>
      <c r="D50" s="6"/>
      <c r="E50" s="4"/>
      <c r="F50" s="39"/>
      <c r="G50" s="152">
        <v>15</v>
      </c>
      <c r="H50" s="152">
        <v>15</v>
      </c>
      <c r="I50" s="8"/>
      <c r="J50" s="152">
        <v>15</v>
      </c>
      <c r="K50" s="152">
        <v>15</v>
      </c>
      <c r="L50" s="8"/>
      <c r="M50" s="152">
        <v>15</v>
      </c>
      <c r="N50" s="152">
        <v>5</v>
      </c>
      <c r="O50" s="8"/>
      <c r="P50" s="152">
        <v>5</v>
      </c>
      <c r="Q50" s="152">
        <v>5</v>
      </c>
      <c r="R50" s="8"/>
      <c r="S50" s="152">
        <v>5</v>
      </c>
      <c r="T50" s="152">
        <v>5</v>
      </c>
      <c r="U50" s="89"/>
      <c r="V50" s="1"/>
      <c r="W50" s="2"/>
      <c r="X50" s="2"/>
      <c r="Y50" s="2"/>
      <c r="Z50" s="2"/>
      <c r="AA50" s="2"/>
      <c r="AB50" s="2"/>
      <c r="AC50" s="2"/>
      <c r="AD50" s="2"/>
    </row>
    <row r="51" spans="1:30" ht="16.5" hidden="1" outlineLevel="3" thickBot="1" x14ac:dyDescent="0.3">
      <c r="A51" s="12"/>
      <c r="B51" s="7"/>
      <c r="C51" s="76" t="s">
        <v>46</v>
      </c>
      <c r="D51" s="6"/>
      <c r="E51" s="4"/>
      <c r="F51" s="39"/>
      <c r="G51" s="152">
        <v>0</v>
      </c>
      <c r="H51" s="152">
        <v>0</v>
      </c>
      <c r="I51" s="8"/>
      <c r="J51" s="152">
        <v>0</v>
      </c>
      <c r="K51" s="152">
        <v>0</v>
      </c>
      <c r="L51" s="8"/>
      <c r="M51" s="152">
        <v>0</v>
      </c>
      <c r="N51" s="152">
        <v>10</v>
      </c>
      <c r="O51" s="8"/>
      <c r="P51" s="152">
        <v>10</v>
      </c>
      <c r="Q51" s="152">
        <v>10</v>
      </c>
      <c r="R51" s="8"/>
      <c r="S51" s="152">
        <v>10</v>
      </c>
      <c r="T51" s="152">
        <v>10</v>
      </c>
      <c r="U51" s="89"/>
      <c r="V51" s="1"/>
      <c r="W51" s="2"/>
      <c r="X51" s="2"/>
      <c r="Y51" s="2"/>
      <c r="Z51" s="2"/>
      <c r="AA51" s="2"/>
      <c r="AB51" s="2"/>
      <c r="AC51" s="2"/>
      <c r="AD51" s="2"/>
    </row>
    <row r="52" spans="1:30" hidden="1" outlineLevel="3" x14ac:dyDescent="0.25">
      <c r="A52" s="12"/>
      <c r="B52" s="7"/>
      <c r="C52" s="76" t="s">
        <v>47</v>
      </c>
      <c r="D52" s="6"/>
      <c r="E52" s="4"/>
      <c r="F52" s="8"/>
      <c r="G52" s="21">
        <v>15</v>
      </c>
      <c r="H52" s="22">
        <v>15</v>
      </c>
      <c r="I52" s="14"/>
      <c r="J52" s="22">
        <v>15</v>
      </c>
      <c r="K52" s="22">
        <v>15</v>
      </c>
      <c r="L52" s="14"/>
      <c r="M52" s="22">
        <v>15</v>
      </c>
      <c r="N52" s="22">
        <v>5</v>
      </c>
      <c r="O52" s="14"/>
      <c r="P52" s="22">
        <v>5</v>
      </c>
      <c r="Q52" s="22">
        <v>5</v>
      </c>
      <c r="R52" s="14"/>
      <c r="S52" s="22">
        <v>5</v>
      </c>
      <c r="T52" s="22">
        <v>5</v>
      </c>
      <c r="U52" s="23"/>
      <c r="V52" s="1"/>
      <c r="W52" s="2"/>
      <c r="X52" s="2"/>
      <c r="Y52" s="2"/>
      <c r="Z52" s="2"/>
      <c r="AA52" s="2"/>
      <c r="AB52" s="2"/>
      <c r="AC52" s="2"/>
      <c r="AD52" s="2"/>
    </row>
    <row r="53" spans="1:30" ht="16.5" hidden="1" outlineLevel="3" thickBot="1" x14ac:dyDescent="0.3">
      <c r="A53" s="12"/>
      <c r="B53" s="7"/>
      <c r="C53" s="76" t="s">
        <v>48</v>
      </c>
      <c r="D53" s="6"/>
      <c r="E53" s="4"/>
      <c r="F53" s="8"/>
      <c r="G53" s="24">
        <v>0</v>
      </c>
      <c r="H53" s="25">
        <v>0</v>
      </c>
      <c r="I53" s="17"/>
      <c r="J53" s="25">
        <v>0</v>
      </c>
      <c r="K53" s="25">
        <v>0</v>
      </c>
      <c r="L53" s="17"/>
      <c r="M53" s="25">
        <v>0</v>
      </c>
      <c r="N53" s="25">
        <v>10</v>
      </c>
      <c r="O53" s="17"/>
      <c r="P53" s="25">
        <v>10</v>
      </c>
      <c r="Q53" s="25">
        <v>10</v>
      </c>
      <c r="R53" s="17"/>
      <c r="S53" s="25">
        <v>10</v>
      </c>
      <c r="T53" s="25">
        <v>10</v>
      </c>
      <c r="U53" s="26"/>
      <c r="V53" s="1"/>
      <c r="W53" s="2"/>
      <c r="X53" s="2"/>
      <c r="Y53" s="2"/>
      <c r="Z53" s="2"/>
      <c r="AA53" s="2"/>
      <c r="AB53" s="2"/>
      <c r="AC53" s="2"/>
      <c r="AD53" s="2"/>
    </row>
    <row r="54" spans="1:30" hidden="1" outlineLevel="3" x14ac:dyDescent="0.25">
      <c r="A54" s="12"/>
      <c r="B54" s="7"/>
      <c r="C54" s="76" t="s">
        <v>36</v>
      </c>
      <c r="D54" s="6"/>
      <c r="E54" s="4"/>
      <c r="F54" s="79"/>
      <c r="G54" s="79">
        <f t="shared" ref="G54:T54" si="21">G52/G50</f>
        <v>1</v>
      </c>
      <c r="H54" s="79">
        <f t="shared" si="21"/>
        <v>1</v>
      </c>
      <c r="I54" s="79"/>
      <c r="J54" s="79">
        <f t="shared" si="21"/>
        <v>1</v>
      </c>
      <c r="K54" s="79">
        <f t="shared" si="21"/>
        <v>1</v>
      </c>
      <c r="L54" s="79"/>
      <c r="M54" s="79">
        <f t="shared" si="21"/>
        <v>1</v>
      </c>
      <c r="N54" s="79">
        <f t="shared" si="21"/>
        <v>1</v>
      </c>
      <c r="O54" s="79"/>
      <c r="P54" s="79">
        <f t="shared" si="21"/>
        <v>1</v>
      </c>
      <c r="Q54" s="79">
        <f t="shared" si="21"/>
        <v>1</v>
      </c>
      <c r="R54" s="79"/>
      <c r="S54" s="79">
        <f t="shared" si="21"/>
        <v>1</v>
      </c>
      <c r="T54" s="79">
        <f t="shared" si="21"/>
        <v>1</v>
      </c>
      <c r="U54" s="92"/>
      <c r="V54" s="1"/>
      <c r="W54" s="2"/>
      <c r="X54" s="2"/>
      <c r="Y54" s="2"/>
      <c r="Z54" s="2"/>
      <c r="AA54" s="2"/>
      <c r="AB54" s="2"/>
      <c r="AC54" s="2"/>
      <c r="AD54" s="2"/>
    </row>
    <row r="55" spans="1:30" hidden="1" outlineLevel="3" x14ac:dyDescent="0.25">
      <c r="A55" s="12"/>
      <c r="B55" s="7"/>
      <c r="C55" s="76" t="s">
        <v>37</v>
      </c>
      <c r="D55" s="6"/>
      <c r="E55" s="4"/>
      <c r="F55" s="79"/>
      <c r="G55" s="79">
        <v>0</v>
      </c>
      <c r="H55" s="79">
        <v>0</v>
      </c>
      <c r="I55" s="79"/>
      <c r="J55" s="79">
        <v>0</v>
      </c>
      <c r="K55" s="79">
        <v>0</v>
      </c>
      <c r="L55" s="79"/>
      <c r="M55" s="79">
        <v>0</v>
      </c>
      <c r="N55" s="79">
        <f t="shared" ref="N55:T55" si="22">N53/N51</f>
        <v>1</v>
      </c>
      <c r="O55" s="79"/>
      <c r="P55" s="79">
        <f t="shared" si="22"/>
        <v>1</v>
      </c>
      <c r="Q55" s="79">
        <f t="shared" si="22"/>
        <v>1</v>
      </c>
      <c r="R55" s="79"/>
      <c r="S55" s="79">
        <f t="shared" si="22"/>
        <v>1</v>
      </c>
      <c r="T55" s="79">
        <f t="shared" si="22"/>
        <v>1</v>
      </c>
      <c r="U55" s="92"/>
      <c r="V55" s="1"/>
      <c r="W55" s="2"/>
      <c r="X55" s="2"/>
      <c r="Y55" s="2"/>
      <c r="Z55" s="2"/>
      <c r="AA55" s="2"/>
      <c r="AB55" s="2"/>
      <c r="AC55" s="2"/>
      <c r="AD55" s="2"/>
    </row>
    <row r="56" spans="1:30" hidden="1" outlineLevel="3" x14ac:dyDescent="0.25">
      <c r="A56" s="12"/>
      <c r="B56" s="125" t="s">
        <v>42</v>
      </c>
      <c r="C56" s="126" t="s">
        <v>56</v>
      </c>
      <c r="D56" s="127"/>
      <c r="E56" s="4"/>
      <c r="F56" s="127"/>
      <c r="G56" s="69">
        <f t="shared" ref="G56:T56" si="23">G54*G48</f>
        <v>348122.63059412711</v>
      </c>
      <c r="H56" s="69">
        <f t="shared" si="23"/>
        <v>348122.63059412711</v>
      </c>
      <c r="I56" s="128">
        <f>SUM(G56:H56)</f>
        <v>696245.26118825423</v>
      </c>
      <c r="J56" s="69">
        <f t="shared" si="23"/>
        <v>742032.3057094533</v>
      </c>
      <c r="K56" s="69">
        <f t="shared" si="23"/>
        <v>742032.3057094533</v>
      </c>
      <c r="L56" s="128">
        <f>SUM(J56:K56)</f>
        <v>1484064.6114189066</v>
      </c>
      <c r="M56" s="69">
        <f t="shared" si="23"/>
        <v>359970.82571260299</v>
      </c>
      <c r="N56" s="69">
        <f t="shared" si="23"/>
        <v>359970.82571260299</v>
      </c>
      <c r="O56" s="128">
        <f>SUM(M56:N56)</f>
        <v>719941.65142520599</v>
      </c>
      <c r="P56" s="69">
        <f t="shared" si="23"/>
        <v>265635.40452119918</v>
      </c>
      <c r="Q56" s="69">
        <f t="shared" si="23"/>
        <v>265635.40452119918</v>
      </c>
      <c r="R56" s="128">
        <f>SUM(P56:Q56)</f>
        <v>531270.80904239835</v>
      </c>
      <c r="S56" s="69">
        <f t="shared" si="23"/>
        <v>156655.18376735717</v>
      </c>
      <c r="T56" s="69">
        <f t="shared" si="23"/>
        <v>156655.18376735717</v>
      </c>
      <c r="U56" s="129">
        <f>SUM(S56:T56)</f>
        <v>313310.36753471434</v>
      </c>
      <c r="V56" s="1"/>
      <c r="W56" s="2"/>
      <c r="X56" s="2"/>
      <c r="Y56" s="2"/>
      <c r="Z56" s="2"/>
      <c r="AA56" s="2"/>
      <c r="AB56" s="2"/>
      <c r="AC56" s="2"/>
      <c r="AD56" s="2"/>
    </row>
    <row r="57" spans="1:30" ht="16.5" hidden="1" outlineLevel="3" thickBot="1" x14ac:dyDescent="0.3">
      <c r="A57" s="153"/>
      <c r="B57" s="131" t="s">
        <v>42</v>
      </c>
      <c r="C57" s="98" t="s">
        <v>57</v>
      </c>
      <c r="D57" s="6"/>
      <c r="E57" s="100"/>
      <c r="F57" s="132"/>
      <c r="G57" s="101">
        <f t="shared" ref="G57:T57" si="24">G55*G49</f>
        <v>0</v>
      </c>
      <c r="H57" s="101">
        <f t="shared" si="24"/>
        <v>0</v>
      </c>
      <c r="I57" s="133">
        <f>SUM(G57:H57)</f>
        <v>0</v>
      </c>
      <c r="J57" s="101">
        <f t="shared" si="24"/>
        <v>0</v>
      </c>
      <c r="K57" s="101">
        <f t="shared" si="24"/>
        <v>0</v>
      </c>
      <c r="L57" s="133">
        <f>SUM(J57:K57)</f>
        <v>0</v>
      </c>
      <c r="M57" s="220">
        <f t="shared" si="24"/>
        <v>0</v>
      </c>
      <c r="N57" s="220">
        <f t="shared" si="24"/>
        <v>2879766.6057008239</v>
      </c>
      <c r="O57" s="133">
        <f>SUM(M57:N57)</f>
        <v>2879766.6057008239</v>
      </c>
      <c r="P57" s="101">
        <f t="shared" si="24"/>
        <v>1859447.831648394</v>
      </c>
      <c r="Q57" s="101">
        <f t="shared" si="24"/>
        <v>1859447.831648394</v>
      </c>
      <c r="R57" s="133">
        <f>SUM(P57:Q57)</f>
        <v>3718895.663296788</v>
      </c>
      <c r="S57" s="101">
        <f t="shared" si="24"/>
        <v>1583957.9692032782</v>
      </c>
      <c r="T57" s="101">
        <f t="shared" si="24"/>
        <v>1583957.9692032782</v>
      </c>
      <c r="U57" s="134">
        <f>SUM(S57:T57)</f>
        <v>3167915.9384065564</v>
      </c>
      <c r="V57" s="1"/>
      <c r="W57" s="2"/>
      <c r="X57" s="2"/>
      <c r="Y57" s="2"/>
      <c r="Z57" s="2"/>
      <c r="AA57" s="2"/>
      <c r="AB57" s="2"/>
      <c r="AC57" s="2"/>
      <c r="AD57" s="2"/>
    </row>
    <row r="58" spans="1:30" ht="16.5" collapsed="1" thickBot="1" x14ac:dyDescent="0.3">
      <c r="A58" s="135" t="str">
        <f>B39</f>
        <v>2.a.iv</v>
      </c>
      <c r="B58" s="255" t="s">
        <v>76</v>
      </c>
      <c r="C58" s="256"/>
      <c r="D58" s="19">
        <v>21984836</v>
      </c>
      <c r="E58" s="136">
        <f>SUM(F58:H58)+SUM(J58:K58)+SUM(M58:N58)+SUM(P58:Q58)+SUM(S58:T58)</f>
        <v>21984835.992730506</v>
      </c>
      <c r="F58" s="137">
        <f t="shared" ref="F58:T58" si="25">F43+F56+F57</f>
        <v>2088735.7835647622</v>
      </c>
      <c r="G58" s="154">
        <f t="shared" si="25"/>
        <v>696245.26118825423</v>
      </c>
      <c r="H58" s="154">
        <f t="shared" si="25"/>
        <v>696245.26118825423</v>
      </c>
      <c r="I58" s="140">
        <f>SUM(F58:H58)</f>
        <v>3481226.3059412707</v>
      </c>
      <c r="J58" s="154">
        <f t="shared" si="25"/>
        <v>1855080.7642736332</v>
      </c>
      <c r="K58" s="154">
        <f t="shared" si="25"/>
        <v>1855080.7642736332</v>
      </c>
      <c r="L58" s="140">
        <f>SUM(J58:K58)</f>
        <v>3710161.5285472665</v>
      </c>
      <c r="M58" s="223">
        <f t="shared" si="25"/>
        <v>1559873.5780879466</v>
      </c>
      <c r="N58" s="223">
        <f t="shared" si="25"/>
        <v>4439640.1837887708</v>
      </c>
      <c r="O58" s="140">
        <f>SUM(M58:N58)</f>
        <v>5999513.7618767172</v>
      </c>
      <c r="P58" s="154">
        <f t="shared" si="25"/>
        <v>2656354.0452119913</v>
      </c>
      <c r="Q58" s="154">
        <f t="shared" si="25"/>
        <v>2656354.0452119913</v>
      </c>
      <c r="R58" s="140">
        <f>SUM(P58:Q58)</f>
        <v>5312708.0904239826</v>
      </c>
      <c r="S58" s="154">
        <f t="shared" si="25"/>
        <v>1740613.1529706353</v>
      </c>
      <c r="T58" s="154">
        <f t="shared" si="25"/>
        <v>1740613.1529706353</v>
      </c>
      <c r="U58" s="141">
        <f>SUM(S58:T58)</f>
        <v>3481226.3059412707</v>
      </c>
      <c r="V58" s="1"/>
      <c r="W58" s="2"/>
      <c r="X58" s="2"/>
      <c r="Y58" s="2"/>
      <c r="Z58" s="2"/>
      <c r="AA58" s="2"/>
      <c r="AB58" s="2"/>
      <c r="AC58" s="2"/>
      <c r="AD58" s="2"/>
    </row>
    <row r="59" spans="1:30" ht="16.5" thickBot="1" x14ac:dyDescent="0.3">
      <c r="A59" s="270"/>
      <c r="B59" s="271"/>
      <c r="C59" s="271"/>
      <c r="D59" s="272"/>
      <c r="E59" s="271"/>
      <c r="F59" s="272"/>
      <c r="G59" s="272"/>
      <c r="H59" s="272"/>
      <c r="I59" s="272"/>
      <c r="J59" s="272"/>
      <c r="K59" s="272"/>
      <c r="L59" s="272"/>
      <c r="M59" s="272"/>
      <c r="N59" s="272"/>
      <c r="O59" s="272"/>
      <c r="P59" s="272"/>
      <c r="Q59" s="272"/>
      <c r="R59" s="272"/>
      <c r="S59" s="272"/>
      <c r="T59" s="272"/>
      <c r="U59" s="273"/>
      <c r="V59" s="1"/>
      <c r="W59" s="2"/>
      <c r="X59" s="2"/>
      <c r="Y59" s="2"/>
      <c r="Z59" s="2"/>
      <c r="AA59" s="2"/>
      <c r="AB59" s="2"/>
      <c r="AC59" s="2"/>
      <c r="AD59" s="2"/>
    </row>
    <row r="60" spans="1:30" hidden="1" outlineLevel="1" x14ac:dyDescent="0.25">
      <c r="A60" s="155" t="str">
        <f>A85</f>
        <v>2.b.ii</v>
      </c>
      <c r="B60" s="78"/>
      <c r="C60" s="6"/>
      <c r="D60" s="6"/>
      <c r="E60" s="4"/>
      <c r="F60" s="4"/>
      <c r="G60" s="4"/>
      <c r="H60" s="4"/>
      <c r="I60" s="4"/>
      <c r="J60" s="4"/>
      <c r="K60" s="4"/>
      <c r="L60" s="4"/>
      <c r="M60" s="4"/>
      <c r="N60" s="4"/>
      <c r="O60" s="4"/>
      <c r="P60" s="4"/>
      <c r="Q60" s="4"/>
      <c r="R60" s="4"/>
      <c r="S60" s="4"/>
      <c r="T60" s="4"/>
      <c r="U60" s="77"/>
      <c r="V60" s="1"/>
      <c r="W60" s="2"/>
      <c r="X60" s="2"/>
      <c r="Y60" s="2"/>
      <c r="Z60" s="2"/>
      <c r="AA60" s="2"/>
      <c r="AB60" s="2"/>
      <c r="AC60" s="2"/>
      <c r="AD60" s="2"/>
    </row>
    <row r="61" spans="1:30" hidden="1" outlineLevel="1" x14ac:dyDescent="0.25">
      <c r="A61" s="146"/>
      <c r="B61" s="147"/>
      <c r="C61" s="148" t="s">
        <v>62</v>
      </c>
      <c r="D61" s="59"/>
      <c r="E61" s="60"/>
      <c r="F61" s="61"/>
      <c r="G61" s="61" t="s">
        <v>31</v>
      </c>
      <c r="H61" s="62">
        <f>H62*D85</f>
        <v>3140012.660097545</v>
      </c>
      <c r="I61" s="63"/>
      <c r="J61" s="63" t="s">
        <v>32</v>
      </c>
      <c r="K61" s="62">
        <f>K62*D85</f>
        <v>3346221.4681160622</v>
      </c>
      <c r="L61" s="63"/>
      <c r="M61" s="64" t="s">
        <v>33</v>
      </c>
      <c r="N61" s="62">
        <f>N62*$D85</f>
        <v>5411260.0717863925</v>
      </c>
      <c r="O61" s="63"/>
      <c r="P61" s="64" t="s">
        <v>34</v>
      </c>
      <c r="Q61" s="62">
        <f>Q62*$D85</f>
        <v>4791650.1399024548</v>
      </c>
      <c r="R61" s="63"/>
      <c r="S61" s="64" t="s">
        <v>41</v>
      </c>
      <c r="T61" s="65">
        <f>T62*$D85</f>
        <v>3140012.660097545</v>
      </c>
      <c r="U61" s="66"/>
      <c r="V61" s="1"/>
      <c r="W61" s="2"/>
      <c r="X61" s="2"/>
      <c r="Y61" s="2"/>
      <c r="Z61" s="2"/>
      <c r="AA61" s="2"/>
      <c r="AB61" s="2"/>
      <c r="AC61" s="2"/>
      <c r="AD61" s="2"/>
    </row>
    <row r="62" spans="1:30" ht="16.5" hidden="1" outlineLevel="1" thickBot="1" x14ac:dyDescent="0.3">
      <c r="A62" s="146"/>
      <c r="B62" s="147"/>
      <c r="C62" s="59"/>
      <c r="D62" s="59"/>
      <c r="E62" s="60"/>
      <c r="F62" s="61"/>
      <c r="G62" s="61"/>
      <c r="H62" s="68">
        <v>0.15835331073819955</v>
      </c>
      <c r="I62" s="63"/>
      <c r="J62" s="61"/>
      <c r="K62" s="68">
        <v>0.16875258328511203</v>
      </c>
      <c r="L62" s="63"/>
      <c r="M62" s="69"/>
      <c r="N62" s="68">
        <v>0.27289410597668839</v>
      </c>
      <c r="O62" s="63"/>
      <c r="P62" s="69"/>
      <c r="Q62" s="68">
        <v>0.24164668926180044</v>
      </c>
      <c r="R62" s="63"/>
      <c r="S62" s="70"/>
      <c r="T62" s="71">
        <v>0.15835331073819955</v>
      </c>
      <c r="U62" s="66"/>
      <c r="V62" s="1"/>
      <c r="W62" s="2"/>
      <c r="X62" s="2"/>
      <c r="Y62" s="2"/>
      <c r="Z62" s="2"/>
      <c r="AA62" s="2"/>
      <c r="AB62" s="2"/>
      <c r="AC62" s="2"/>
      <c r="AD62" s="2"/>
    </row>
    <row r="63" spans="1:30" hidden="1" outlineLevel="1" x14ac:dyDescent="0.25">
      <c r="A63" s="261" t="s">
        <v>14</v>
      </c>
      <c r="B63" s="262"/>
      <c r="C63" s="72"/>
      <c r="D63" s="106"/>
      <c r="E63" s="107"/>
      <c r="F63" s="73"/>
      <c r="G63" s="73"/>
      <c r="H63" s="73"/>
      <c r="I63" s="73"/>
      <c r="J63" s="73"/>
      <c r="K63" s="73"/>
      <c r="L63" s="73"/>
      <c r="M63" s="73"/>
      <c r="N63" s="73"/>
      <c r="O63" s="73"/>
      <c r="P63" s="73"/>
      <c r="Q63" s="73"/>
      <c r="R63" s="73"/>
      <c r="S63" s="73"/>
      <c r="T63" s="73"/>
      <c r="U63" s="74"/>
      <c r="V63" s="1"/>
      <c r="W63" s="2"/>
      <c r="X63" s="2"/>
      <c r="Y63" s="2"/>
      <c r="Z63" s="2"/>
      <c r="AA63" s="2"/>
      <c r="AB63" s="2"/>
      <c r="AC63" s="2"/>
      <c r="AD63" s="2"/>
    </row>
    <row r="64" spans="1:30" hidden="1" outlineLevel="2" x14ac:dyDescent="0.25">
      <c r="A64" s="5"/>
      <c r="B64" s="75"/>
      <c r="C64" s="76" t="s">
        <v>51</v>
      </c>
      <c r="D64" s="6"/>
      <c r="E64" s="4"/>
      <c r="F64" s="4">
        <f>D85*$Y$28</f>
        <v>3139881.642648573</v>
      </c>
      <c r="G64" s="4">
        <f>D85*$Y$28</f>
        <v>3139881.642648573</v>
      </c>
      <c r="H64" s="4">
        <f>D85*$Y$28</f>
        <v>3139881.642648573</v>
      </c>
      <c r="I64" s="4"/>
      <c r="J64" s="4">
        <f>D85*$Z$28</f>
        <v>3346369.081166843</v>
      </c>
      <c r="K64" s="4">
        <f>D85*$Z$28</f>
        <v>3346369.081166843</v>
      </c>
      <c r="L64" s="4"/>
      <c r="M64" s="4">
        <f>D85*$AA$28</f>
        <v>5411243.4729062365</v>
      </c>
      <c r="N64" s="4">
        <f>D85*$AA$28</f>
        <v>5411243.4729062365</v>
      </c>
      <c r="O64" s="4"/>
      <c r="P64" s="4">
        <f>D85*$AB$28</f>
        <v>4791781.1540730791</v>
      </c>
      <c r="Q64" s="4">
        <f>D85*$AB$28</f>
        <v>4791781.1540730791</v>
      </c>
      <c r="R64" s="4"/>
      <c r="S64" s="4">
        <f>D85*$AC$28</f>
        <v>3139881.642648573</v>
      </c>
      <c r="T64" s="4">
        <f>D85*$AC$28</f>
        <v>3139881.642648573</v>
      </c>
      <c r="U64" s="77"/>
      <c r="V64" s="1"/>
      <c r="W64" s="2"/>
      <c r="X64" s="2"/>
      <c r="Y64" s="2"/>
      <c r="Z64" s="2"/>
      <c r="AA64" s="2"/>
      <c r="AB64" s="2"/>
      <c r="AC64" s="2"/>
      <c r="AD64" s="2"/>
    </row>
    <row r="65" spans="1:30" hidden="1" outlineLevel="2" x14ac:dyDescent="0.25">
      <c r="A65" s="5"/>
      <c r="B65" s="78" t="s">
        <v>59</v>
      </c>
      <c r="C65" s="112"/>
      <c r="D65" s="113"/>
      <c r="E65" s="52"/>
      <c r="F65" s="79">
        <v>0.6</v>
      </c>
      <c r="G65" s="79">
        <v>0.1</v>
      </c>
      <c r="H65" s="79">
        <v>0.1</v>
      </c>
      <c r="I65" s="79"/>
      <c r="J65" s="79">
        <v>0.3</v>
      </c>
      <c r="K65" s="79">
        <v>0.3</v>
      </c>
      <c r="L65" s="79"/>
      <c r="M65" s="79">
        <v>0.2</v>
      </c>
      <c r="N65" s="79">
        <v>0.2</v>
      </c>
      <c r="O65" s="79"/>
      <c r="P65" s="79">
        <v>0.1</v>
      </c>
      <c r="Q65" s="79">
        <v>0.1</v>
      </c>
      <c r="R65" s="79"/>
      <c r="S65" s="79">
        <v>0</v>
      </c>
      <c r="T65" s="79">
        <v>0</v>
      </c>
      <c r="U65" s="77"/>
      <c r="V65" s="1"/>
      <c r="W65" s="2"/>
      <c r="X65" s="2"/>
      <c r="Y65" s="2"/>
      <c r="Z65" s="2"/>
      <c r="AA65" s="2"/>
      <c r="AB65" s="2"/>
      <c r="AC65" s="2"/>
      <c r="AD65" s="2"/>
    </row>
    <row r="66" spans="1:30" hidden="1" outlineLevel="2" x14ac:dyDescent="0.25">
      <c r="A66" s="5"/>
      <c r="B66" s="83" t="str">
        <f>B75</f>
        <v>2.b.ii</v>
      </c>
      <c r="C66" s="76" t="s">
        <v>52</v>
      </c>
      <c r="D66" s="6"/>
      <c r="E66" s="4"/>
      <c r="F66" s="4">
        <f>F64*F65</f>
        <v>1883928.9855891438</v>
      </c>
      <c r="G66" s="4">
        <f t="shared" ref="G66:T66" si="26">G64*G65</f>
        <v>313988.1642648573</v>
      </c>
      <c r="H66" s="4">
        <f t="shared" si="26"/>
        <v>313988.1642648573</v>
      </c>
      <c r="I66" s="84">
        <f>SUM(F66:H66)</f>
        <v>2511905.3141188584</v>
      </c>
      <c r="J66" s="4">
        <f t="shared" si="26"/>
        <v>1003910.7243500529</v>
      </c>
      <c r="K66" s="4">
        <f t="shared" si="26"/>
        <v>1003910.7243500529</v>
      </c>
      <c r="L66" s="84">
        <f>SUM(J66:K66)</f>
        <v>2007821.4487001058</v>
      </c>
      <c r="M66" s="4">
        <f t="shared" si="26"/>
        <v>1082248.6945812474</v>
      </c>
      <c r="N66" s="4">
        <f t="shared" si="26"/>
        <v>1082248.6945812474</v>
      </c>
      <c r="O66" s="84">
        <f>SUM(M66:N66)</f>
        <v>2164497.3891624948</v>
      </c>
      <c r="P66" s="4">
        <f t="shared" si="26"/>
        <v>479178.11540730792</v>
      </c>
      <c r="Q66" s="4">
        <f t="shared" si="26"/>
        <v>479178.11540730792</v>
      </c>
      <c r="R66" s="84">
        <f>SUM(P66:Q66)</f>
        <v>958356.23081461585</v>
      </c>
      <c r="S66" s="4">
        <f t="shared" si="26"/>
        <v>0</v>
      </c>
      <c r="T66" s="4">
        <f t="shared" si="26"/>
        <v>0</v>
      </c>
      <c r="U66" s="85">
        <f>SUM(S66:T66)</f>
        <v>0</v>
      </c>
      <c r="V66" s="1"/>
      <c r="W66" s="2"/>
      <c r="X66" s="2"/>
      <c r="Y66" s="2"/>
      <c r="Z66" s="2"/>
      <c r="AA66" s="2"/>
      <c r="AB66" s="2"/>
      <c r="AC66" s="2"/>
      <c r="AD66" s="2"/>
    </row>
    <row r="67" spans="1:30" ht="16.5" hidden="1" outlineLevel="2" thickBot="1" x14ac:dyDescent="0.3">
      <c r="A67" s="5"/>
      <c r="B67" s="7"/>
      <c r="C67" s="76" t="s">
        <v>43</v>
      </c>
      <c r="D67" s="6"/>
      <c r="E67" s="4"/>
      <c r="F67" s="8">
        <v>1</v>
      </c>
      <c r="G67" s="8">
        <v>6</v>
      </c>
      <c r="H67" s="8">
        <v>6</v>
      </c>
      <c r="I67" s="8"/>
      <c r="J67" s="8">
        <v>6</v>
      </c>
      <c r="K67" s="8">
        <v>7</v>
      </c>
      <c r="L67" s="8"/>
      <c r="M67" s="8">
        <v>6</v>
      </c>
      <c r="N67" s="8">
        <v>7</v>
      </c>
      <c r="O67" s="8"/>
      <c r="P67" s="8">
        <v>6</v>
      </c>
      <c r="Q67" s="8">
        <v>7</v>
      </c>
      <c r="R67" s="8"/>
      <c r="S67" s="175">
        <v>6</v>
      </c>
      <c r="T67" s="175">
        <v>6</v>
      </c>
      <c r="U67" s="89"/>
      <c r="V67" s="1"/>
      <c r="W67" s="2"/>
      <c r="X67" s="2"/>
      <c r="Y67" s="2"/>
      <c r="Z67" s="2"/>
      <c r="AA67" s="2"/>
      <c r="AB67" s="2"/>
      <c r="AC67" s="2"/>
      <c r="AD67" s="2"/>
    </row>
    <row r="68" spans="1:30" ht="16.5" hidden="1" outlineLevel="2" thickBot="1" x14ac:dyDescent="0.3">
      <c r="A68" s="5"/>
      <c r="B68" s="7"/>
      <c r="C68" s="76" t="s">
        <v>44</v>
      </c>
      <c r="D68" s="6"/>
      <c r="E68" s="4"/>
      <c r="F68" s="9">
        <v>1</v>
      </c>
      <c r="G68" s="10">
        <v>6</v>
      </c>
      <c r="H68" s="10">
        <v>6</v>
      </c>
      <c r="I68" s="10"/>
      <c r="J68" s="10">
        <v>6</v>
      </c>
      <c r="K68" s="10">
        <v>7</v>
      </c>
      <c r="L68" s="10"/>
      <c r="M68" s="10">
        <v>6</v>
      </c>
      <c r="N68" s="10">
        <v>7</v>
      </c>
      <c r="O68" s="10"/>
      <c r="P68" s="10">
        <v>6</v>
      </c>
      <c r="Q68" s="10">
        <v>7</v>
      </c>
      <c r="R68" s="10"/>
      <c r="S68" s="10">
        <v>6</v>
      </c>
      <c r="T68" s="10">
        <v>6</v>
      </c>
      <c r="U68" s="11"/>
      <c r="V68" s="1"/>
      <c r="W68" s="2"/>
      <c r="X68" s="2"/>
      <c r="Y68" s="2"/>
      <c r="Z68" s="2"/>
      <c r="AA68" s="2"/>
      <c r="AB68" s="2"/>
      <c r="AC68" s="2"/>
      <c r="AD68" s="2"/>
    </row>
    <row r="69" spans="1:30" hidden="1" outlineLevel="2" x14ac:dyDescent="0.25">
      <c r="A69" s="5"/>
      <c r="B69" s="7"/>
      <c r="C69" s="76" t="s">
        <v>35</v>
      </c>
      <c r="D69" s="6"/>
      <c r="E69" s="4"/>
      <c r="F69" s="79">
        <f>F68/F67</f>
        <v>1</v>
      </c>
      <c r="G69" s="79">
        <f t="shared" ref="G69:T69" si="27">G68/G67</f>
        <v>1</v>
      </c>
      <c r="H69" s="79">
        <f t="shared" si="27"/>
        <v>1</v>
      </c>
      <c r="I69" s="79"/>
      <c r="J69" s="79">
        <f t="shared" si="27"/>
        <v>1</v>
      </c>
      <c r="K69" s="79">
        <f t="shared" si="27"/>
        <v>1</v>
      </c>
      <c r="L69" s="79"/>
      <c r="M69" s="79">
        <f t="shared" si="27"/>
        <v>1</v>
      </c>
      <c r="N69" s="79">
        <f t="shared" si="27"/>
        <v>1</v>
      </c>
      <c r="O69" s="79"/>
      <c r="P69" s="79">
        <f t="shared" si="27"/>
        <v>1</v>
      </c>
      <c r="Q69" s="79">
        <f t="shared" si="27"/>
        <v>1</v>
      </c>
      <c r="R69" s="79"/>
      <c r="S69" s="79">
        <f t="shared" si="27"/>
        <v>1</v>
      </c>
      <c r="T69" s="79">
        <f t="shared" si="27"/>
        <v>1</v>
      </c>
      <c r="U69" s="92"/>
      <c r="V69" s="1"/>
      <c r="W69" s="2"/>
      <c r="X69" s="2"/>
      <c r="Y69" s="2"/>
      <c r="Z69" s="2"/>
      <c r="AA69" s="2"/>
      <c r="AB69" s="2"/>
      <c r="AC69" s="2"/>
      <c r="AD69" s="2"/>
    </row>
    <row r="70" spans="1:30" ht="16.5" hidden="1" outlineLevel="2" thickBot="1" x14ac:dyDescent="0.3">
      <c r="A70" s="130"/>
      <c r="B70" s="97" t="s">
        <v>42</v>
      </c>
      <c r="C70" s="98" t="s">
        <v>58</v>
      </c>
      <c r="D70" s="151"/>
      <c r="E70" s="100"/>
      <c r="F70" s="101">
        <f t="shared" ref="F70:T70" si="28">F69*F66</f>
        <v>1883928.9855891438</v>
      </c>
      <c r="G70" s="101">
        <f t="shared" si="28"/>
        <v>313988.1642648573</v>
      </c>
      <c r="H70" s="101">
        <f t="shared" si="28"/>
        <v>313988.1642648573</v>
      </c>
      <c r="I70" s="102">
        <f>SUM(F70:H70)</f>
        <v>2511905.3141188584</v>
      </c>
      <c r="J70" s="101">
        <f t="shared" si="28"/>
        <v>1003910.7243500529</v>
      </c>
      <c r="K70" s="101">
        <f t="shared" si="28"/>
        <v>1003910.7243500529</v>
      </c>
      <c r="L70" s="102">
        <f>SUM(J70:K70)</f>
        <v>2007821.4487001058</v>
      </c>
      <c r="M70" s="101">
        <f t="shared" si="28"/>
        <v>1082248.6945812474</v>
      </c>
      <c r="N70" s="101">
        <f t="shared" si="28"/>
        <v>1082248.6945812474</v>
      </c>
      <c r="O70" s="102">
        <f>SUM(M70:N70)</f>
        <v>2164497.3891624948</v>
      </c>
      <c r="P70" s="101">
        <f t="shared" si="28"/>
        <v>479178.11540730792</v>
      </c>
      <c r="Q70" s="101">
        <f t="shared" si="28"/>
        <v>479178.11540730792</v>
      </c>
      <c r="R70" s="102">
        <f>SUM(P70:Q70)</f>
        <v>958356.23081461585</v>
      </c>
      <c r="S70" s="101">
        <f t="shared" si="28"/>
        <v>0</v>
      </c>
      <c r="T70" s="101">
        <f t="shared" si="28"/>
        <v>0</v>
      </c>
      <c r="U70" s="103">
        <f>SUM(S70:T70)</f>
        <v>0</v>
      </c>
      <c r="V70" s="1"/>
      <c r="W70" s="2"/>
      <c r="X70" s="2"/>
      <c r="Y70" s="2"/>
      <c r="Z70" s="2"/>
      <c r="AA70" s="2"/>
      <c r="AB70" s="2"/>
      <c r="AC70" s="2"/>
      <c r="AD70" s="2"/>
    </row>
    <row r="71" spans="1:30" hidden="1" outlineLevel="1" x14ac:dyDescent="0.25">
      <c r="A71" s="263" t="s">
        <v>30</v>
      </c>
      <c r="B71" s="262"/>
      <c r="C71" s="105"/>
      <c r="D71" s="106"/>
      <c r="E71" s="107"/>
      <c r="F71" s="107"/>
      <c r="G71" s="107"/>
      <c r="H71" s="107"/>
      <c r="I71" s="107"/>
      <c r="J71" s="107"/>
      <c r="K71" s="107"/>
      <c r="L71" s="107"/>
      <c r="M71" s="107"/>
      <c r="N71" s="107"/>
      <c r="O71" s="107"/>
      <c r="P71" s="107"/>
      <c r="Q71" s="107"/>
      <c r="R71" s="107"/>
      <c r="S71" s="107"/>
      <c r="T71" s="107"/>
      <c r="U71" s="74"/>
      <c r="V71" s="1"/>
      <c r="W71" s="2"/>
      <c r="X71" s="2"/>
      <c r="Y71" s="2"/>
      <c r="Z71" s="2"/>
      <c r="AA71" s="2"/>
      <c r="AB71" s="2"/>
      <c r="AC71" s="2"/>
      <c r="AD71" s="2"/>
    </row>
    <row r="72" spans="1:30" hidden="1" outlineLevel="2" x14ac:dyDescent="0.25">
      <c r="A72" s="12"/>
      <c r="B72" s="156"/>
      <c r="C72" s="76" t="s">
        <v>51</v>
      </c>
      <c r="D72" s="6"/>
      <c r="E72" s="4"/>
      <c r="F72" s="4"/>
      <c r="G72" s="4">
        <f>D85*$Y$28</f>
        <v>3139881.642648573</v>
      </c>
      <c r="H72" s="4">
        <f>D85*$Y$28</f>
        <v>3139881.642648573</v>
      </c>
      <c r="I72" s="4"/>
      <c r="J72" s="4">
        <f>D85*$Z$28</f>
        <v>3346369.081166843</v>
      </c>
      <c r="K72" s="4">
        <f>D85*$Z$28</f>
        <v>3346369.081166843</v>
      </c>
      <c r="L72" s="4"/>
      <c r="M72" s="4">
        <f>D85*$AA$28</f>
        <v>5411243.4729062365</v>
      </c>
      <c r="N72" s="4">
        <f>D85*$AA$28</f>
        <v>5411243.4729062365</v>
      </c>
      <c r="O72" s="4"/>
      <c r="P72" s="4">
        <f>D85*$AB$28</f>
        <v>4791781.1540730791</v>
      </c>
      <c r="Q72" s="4">
        <f>D85*$AB$28</f>
        <v>4791781.1540730791</v>
      </c>
      <c r="R72" s="4"/>
      <c r="S72" s="4">
        <f>D85*$AC$28</f>
        <v>3139881.642648573</v>
      </c>
      <c r="T72" s="4">
        <f>D85*$AC$28</f>
        <v>3139881.642648573</v>
      </c>
      <c r="U72" s="77"/>
      <c r="V72" s="1"/>
      <c r="W72" s="2"/>
      <c r="X72" s="2"/>
      <c r="Y72" s="2"/>
      <c r="Z72" s="2"/>
      <c r="AA72" s="2"/>
      <c r="AB72" s="2"/>
      <c r="AC72" s="2"/>
      <c r="AD72" s="2"/>
    </row>
    <row r="73" spans="1:30" hidden="1" outlineLevel="2" x14ac:dyDescent="0.25">
      <c r="A73" s="12"/>
      <c r="B73" s="78" t="s">
        <v>60</v>
      </c>
      <c r="C73" s="76"/>
      <c r="D73" s="6"/>
      <c r="E73" s="4"/>
      <c r="F73" s="4"/>
      <c r="G73" s="79">
        <v>0</v>
      </c>
      <c r="H73" s="79">
        <v>0</v>
      </c>
      <c r="I73" s="79"/>
      <c r="J73" s="79">
        <v>0</v>
      </c>
      <c r="K73" s="79">
        <v>0</v>
      </c>
      <c r="L73" s="79"/>
      <c r="M73" s="217">
        <v>0</v>
      </c>
      <c r="N73" s="217">
        <v>0.48</v>
      </c>
      <c r="O73" s="79"/>
      <c r="P73" s="79">
        <v>0.35</v>
      </c>
      <c r="Q73" s="79">
        <v>0.35</v>
      </c>
      <c r="R73" s="79"/>
      <c r="S73" s="110">
        <v>0.45500000000000002</v>
      </c>
      <c r="T73" s="110">
        <v>0.45500000000000002</v>
      </c>
      <c r="U73" s="92"/>
      <c r="V73" s="1"/>
      <c r="W73" s="2"/>
      <c r="X73" s="2"/>
      <c r="Y73" s="2"/>
      <c r="Z73" s="2"/>
      <c r="AA73" s="2"/>
      <c r="AB73" s="2"/>
      <c r="AC73" s="2"/>
      <c r="AD73" s="2"/>
    </row>
    <row r="74" spans="1:30" hidden="1" outlineLevel="2" x14ac:dyDescent="0.25">
      <c r="A74" s="150"/>
      <c r="B74" s="78" t="s">
        <v>59</v>
      </c>
      <c r="C74" s="76"/>
      <c r="D74" s="6"/>
      <c r="E74" s="52"/>
      <c r="F74" s="4"/>
      <c r="G74" s="79">
        <v>0.1</v>
      </c>
      <c r="H74" s="79">
        <v>0.1</v>
      </c>
      <c r="I74" s="79"/>
      <c r="J74" s="79">
        <v>0.2</v>
      </c>
      <c r="K74" s="79">
        <v>0.2</v>
      </c>
      <c r="L74" s="79"/>
      <c r="M74" s="79">
        <v>0.06</v>
      </c>
      <c r="N74" s="79">
        <v>0.06</v>
      </c>
      <c r="O74" s="79"/>
      <c r="P74" s="79">
        <v>0.05</v>
      </c>
      <c r="Q74" s="79">
        <v>0.05</v>
      </c>
      <c r="R74" s="79"/>
      <c r="S74" s="110">
        <v>4.4999999999999998E-2</v>
      </c>
      <c r="T74" s="110">
        <v>4.4999999999999998E-2</v>
      </c>
      <c r="U74" s="92"/>
      <c r="V74" s="1"/>
      <c r="W74" s="2"/>
      <c r="X74" s="2"/>
      <c r="Y74" s="2"/>
      <c r="Z74" s="2"/>
      <c r="AA74" s="2"/>
      <c r="AB74" s="2"/>
      <c r="AC74" s="2"/>
      <c r="AD74" s="2"/>
    </row>
    <row r="75" spans="1:30" hidden="1" outlineLevel="2" x14ac:dyDescent="0.25">
      <c r="A75" s="12"/>
      <c r="B75" s="83" t="s">
        <v>2</v>
      </c>
      <c r="C75" s="76" t="s">
        <v>52</v>
      </c>
      <c r="D75" s="6"/>
      <c r="E75" s="4"/>
      <c r="F75" s="4"/>
      <c r="G75" s="4">
        <f>G74*G72</f>
        <v>313988.1642648573</v>
      </c>
      <c r="H75" s="4">
        <f t="shared" ref="H75:T75" si="29">H74*H72</f>
        <v>313988.1642648573</v>
      </c>
      <c r="I75" s="84">
        <f>SUM(G75:H75)</f>
        <v>627976.32852971461</v>
      </c>
      <c r="J75" s="4">
        <f t="shared" si="29"/>
        <v>669273.81623336859</v>
      </c>
      <c r="K75" s="4">
        <f t="shared" si="29"/>
        <v>669273.81623336859</v>
      </c>
      <c r="L75" s="84">
        <f>SUM(J75:K75)</f>
        <v>1338547.6324667372</v>
      </c>
      <c r="M75" s="4">
        <f t="shared" si="29"/>
        <v>324674.60837437416</v>
      </c>
      <c r="N75" s="4">
        <f t="shared" si="29"/>
        <v>324674.60837437416</v>
      </c>
      <c r="O75" s="84">
        <f>SUM(M75:N75)</f>
        <v>649349.21674874832</v>
      </c>
      <c r="P75" s="4">
        <f t="shared" si="29"/>
        <v>239589.05770365396</v>
      </c>
      <c r="Q75" s="4">
        <f t="shared" si="29"/>
        <v>239589.05770365396</v>
      </c>
      <c r="R75" s="84">
        <f>SUM(P75:Q75)</f>
        <v>479178.11540730792</v>
      </c>
      <c r="S75" s="4">
        <f t="shared" si="29"/>
        <v>141294.67391918579</v>
      </c>
      <c r="T75" s="4">
        <f t="shared" si="29"/>
        <v>141294.67391918579</v>
      </c>
      <c r="U75" s="85">
        <f>SUM(S75:T75)</f>
        <v>282589.34783837158</v>
      </c>
      <c r="V75" s="1"/>
      <c r="W75" s="2"/>
      <c r="X75" s="2"/>
      <c r="Y75" s="2"/>
      <c r="Z75" s="2"/>
      <c r="AA75" s="2"/>
      <c r="AB75" s="2"/>
      <c r="AC75" s="2"/>
      <c r="AD75" s="2"/>
    </row>
    <row r="76" spans="1:30" hidden="1" outlineLevel="2" x14ac:dyDescent="0.25">
      <c r="A76" s="12"/>
      <c r="B76" s="7"/>
      <c r="C76" s="76" t="s">
        <v>53</v>
      </c>
      <c r="D76" s="6"/>
      <c r="E76" s="4"/>
      <c r="F76" s="4"/>
      <c r="G76" s="4">
        <f>G73*G72</f>
        <v>0</v>
      </c>
      <c r="H76" s="4">
        <f t="shared" ref="H76:T76" si="30">H73*H72</f>
        <v>0</v>
      </c>
      <c r="I76" s="4"/>
      <c r="J76" s="4">
        <f t="shared" si="30"/>
        <v>0</v>
      </c>
      <c r="K76" s="4">
        <f t="shared" si="30"/>
        <v>0</v>
      </c>
      <c r="L76" s="4"/>
      <c r="M76" s="4">
        <f t="shared" si="30"/>
        <v>0</v>
      </c>
      <c r="N76" s="4">
        <f t="shared" si="30"/>
        <v>2597396.8669949933</v>
      </c>
      <c r="O76" s="4"/>
      <c r="P76" s="4">
        <f t="shared" si="30"/>
        <v>1677123.4039255776</v>
      </c>
      <c r="Q76" s="4">
        <f t="shared" si="30"/>
        <v>1677123.4039255776</v>
      </c>
      <c r="R76" s="4"/>
      <c r="S76" s="4">
        <f t="shared" si="30"/>
        <v>1428646.1474051008</v>
      </c>
      <c r="T76" s="4">
        <f t="shared" si="30"/>
        <v>1428646.1474051008</v>
      </c>
      <c r="U76" s="77"/>
      <c r="V76" s="1"/>
      <c r="W76" s="2"/>
      <c r="X76" s="2"/>
      <c r="Y76" s="2"/>
      <c r="Z76" s="2"/>
      <c r="AA76" s="2"/>
      <c r="AB76" s="2"/>
      <c r="AC76" s="2"/>
      <c r="AD76" s="2"/>
    </row>
    <row r="77" spans="1:30" hidden="1" outlineLevel="2" x14ac:dyDescent="0.25">
      <c r="A77" s="12"/>
      <c r="B77" s="7"/>
      <c r="C77" s="76" t="s">
        <v>45</v>
      </c>
      <c r="D77" s="6"/>
      <c r="E77" s="4"/>
      <c r="F77" s="39"/>
      <c r="G77" s="8">
        <v>15</v>
      </c>
      <c r="H77" s="8">
        <v>15</v>
      </c>
      <c r="I77" s="8"/>
      <c r="J77" s="8">
        <v>15</v>
      </c>
      <c r="K77" s="8">
        <v>15</v>
      </c>
      <c r="L77" s="8"/>
      <c r="M77" s="8">
        <v>15</v>
      </c>
      <c r="N77" s="8">
        <v>5</v>
      </c>
      <c r="O77" s="8"/>
      <c r="P77" s="8">
        <v>5</v>
      </c>
      <c r="Q77" s="8">
        <v>5</v>
      </c>
      <c r="R77" s="8"/>
      <c r="S77" s="8">
        <v>5</v>
      </c>
      <c r="T77" s="8">
        <v>5</v>
      </c>
      <c r="U77" s="89"/>
      <c r="V77" s="1"/>
      <c r="W77" s="2"/>
      <c r="X77" s="2"/>
      <c r="Y77" s="2"/>
      <c r="Z77" s="2"/>
      <c r="AA77" s="2"/>
      <c r="AB77" s="2"/>
      <c r="AC77" s="2"/>
      <c r="AD77" s="2"/>
    </row>
    <row r="78" spans="1:30" ht="16.5" hidden="1" outlineLevel="2" thickBot="1" x14ac:dyDescent="0.3">
      <c r="A78" s="12"/>
      <c r="B78" s="7"/>
      <c r="C78" s="76" t="s">
        <v>46</v>
      </c>
      <c r="D78" s="6"/>
      <c r="E78" s="4"/>
      <c r="F78" s="39"/>
      <c r="G78" s="8">
        <v>0</v>
      </c>
      <c r="H78" s="8">
        <v>0</v>
      </c>
      <c r="I78" s="8"/>
      <c r="J78" s="8">
        <v>0</v>
      </c>
      <c r="K78" s="8">
        <v>0</v>
      </c>
      <c r="L78" s="8"/>
      <c r="M78" s="8">
        <v>0</v>
      </c>
      <c r="N78" s="8">
        <v>10</v>
      </c>
      <c r="O78" s="8"/>
      <c r="P78" s="8">
        <v>10</v>
      </c>
      <c r="Q78" s="8">
        <v>10</v>
      </c>
      <c r="R78" s="8"/>
      <c r="S78" s="8">
        <v>10</v>
      </c>
      <c r="T78" s="8">
        <v>10</v>
      </c>
      <c r="U78" s="89"/>
      <c r="V78" s="1"/>
      <c r="W78" s="2"/>
      <c r="X78" s="2"/>
      <c r="Y78" s="2"/>
      <c r="Z78" s="2"/>
      <c r="AA78" s="2"/>
      <c r="AB78" s="2"/>
      <c r="AC78" s="2"/>
      <c r="AD78" s="2"/>
    </row>
    <row r="79" spans="1:30" hidden="1" outlineLevel="2" x14ac:dyDescent="0.25">
      <c r="A79" s="12"/>
      <c r="B79" s="7"/>
      <c r="C79" s="76" t="s">
        <v>47</v>
      </c>
      <c r="D79" s="6"/>
      <c r="E79" s="4"/>
      <c r="F79" s="8"/>
      <c r="G79" s="13">
        <v>15</v>
      </c>
      <c r="H79" s="14">
        <v>15</v>
      </c>
      <c r="I79" s="14"/>
      <c r="J79" s="14">
        <v>15</v>
      </c>
      <c r="K79" s="14">
        <v>15</v>
      </c>
      <c r="L79" s="14"/>
      <c r="M79" s="14">
        <v>15</v>
      </c>
      <c r="N79" s="14">
        <v>5</v>
      </c>
      <c r="O79" s="14"/>
      <c r="P79" s="14">
        <v>5</v>
      </c>
      <c r="Q79" s="14">
        <v>5</v>
      </c>
      <c r="R79" s="14"/>
      <c r="S79" s="14">
        <v>5</v>
      </c>
      <c r="T79" s="14">
        <v>5</v>
      </c>
      <c r="U79" s="23"/>
      <c r="V79" s="1"/>
      <c r="W79" s="2"/>
      <c r="X79" s="2"/>
      <c r="Y79" s="2"/>
      <c r="Z79" s="2"/>
      <c r="AA79" s="2"/>
      <c r="AB79" s="2"/>
      <c r="AC79" s="2"/>
      <c r="AD79" s="2"/>
    </row>
    <row r="80" spans="1:30" ht="16.5" hidden="1" outlineLevel="2" thickBot="1" x14ac:dyDescent="0.3">
      <c r="A80" s="12"/>
      <c r="B80" s="7"/>
      <c r="C80" s="76" t="s">
        <v>48</v>
      </c>
      <c r="D80" s="6"/>
      <c r="E80" s="4"/>
      <c r="F80" s="8"/>
      <c r="G80" s="16">
        <v>0</v>
      </c>
      <c r="H80" s="17">
        <v>0</v>
      </c>
      <c r="I80" s="17"/>
      <c r="J80" s="17">
        <v>0</v>
      </c>
      <c r="K80" s="17">
        <v>0</v>
      </c>
      <c r="L80" s="17"/>
      <c r="M80" s="17">
        <v>0</v>
      </c>
      <c r="N80" s="17">
        <v>10</v>
      </c>
      <c r="O80" s="17"/>
      <c r="P80" s="17">
        <v>10</v>
      </c>
      <c r="Q80" s="17">
        <v>10</v>
      </c>
      <c r="R80" s="17"/>
      <c r="S80" s="17">
        <v>10</v>
      </c>
      <c r="T80" s="17">
        <v>10</v>
      </c>
      <c r="U80" s="26"/>
      <c r="V80" s="1"/>
      <c r="W80" s="2"/>
      <c r="X80" s="2"/>
      <c r="Y80" s="2"/>
      <c r="Z80" s="2"/>
      <c r="AA80" s="2"/>
      <c r="AB80" s="2"/>
      <c r="AC80" s="2"/>
      <c r="AD80" s="2"/>
    </row>
    <row r="81" spans="1:30" hidden="1" outlineLevel="2" x14ac:dyDescent="0.25">
      <c r="A81" s="12"/>
      <c r="B81" s="7"/>
      <c r="C81" s="76" t="s">
        <v>36</v>
      </c>
      <c r="D81" s="6"/>
      <c r="E81" s="4"/>
      <c r="F81" s="79"/>
      <c r="G81" s="79">
        <f t="shared" ref="G81:T81" si="31">G79/G77</f>
        <v>1</v>
      </c>
      <c r="H81" s="79">
        <f t="shared" si="31"/>
        <v>1</v>
      </c>
      <c r="I81" s="79"/>
      <c r="J81" s="79">
        <f t="shared" si="31"/>
        <v>1</v>
      </c>
      <c r="K81" s="79">
        <f t="shared" si="31"/>
        <v>1</v>
      </c>
      <c r="L81" s="79"/>
      <c r="M81" s="79">
        <f t="shared" si="31"/>
        <v>1</v>
      </c>
      <c r="N81" s="79">
        <f t="shared" si="31"/>
        <v>1</v>
      </c>
      <c r="O81" s="79"/>
      <c r="P81" s="79">
        <f t="shared" si="31"/>
        <v>1</v>
      </c>
      <c r="Q81" s="79">
        <f t="shared" si="31"/>
        <v>1</v>
      </c>
      <c r="R81" s="79"/>
      <c r="S81" s="79">
        <f t="shared" si="31"/>
        <v>1</v>
      </c>
      <c r="T81" s="79">
        <f t="shared" si="31"/>
        <v>1</v>
      </c>
      <c r="U81" s="92"/>
      <c r="V81" s="1"/>
      <c r="W81" s="2"/>
      <c r="X81" s="2"/>
      <c r="Y81" s="2"/>
      <c r="Z81" s="2"/>
      <c r="AA81" s="2"/>
      <c r="AB81" s="2"/>
      <c r="AC81" s="2"/>
      <c r="AD81" s="2"/>
    </row>
    <row r="82" spans="1:30" hidden="1" outlineLevel="2" x14ac:dyDescent="0.25">
      <c r="A82" s="12"/>
      <c r="B82" s="7"/>
      <c r="C82" s="76" t="s">
        <v>37</v>
      </c>
      <c r="D82" s="6"/>
      <c r="E82" s="4"/>
      <c r="F82" s="79"/>
      <c r="G82" s="79">
        <v>0</v>
      </c>
      <c r="H82" s="79">
        <v>0</v>
      </c>
      <c r="I82" s="79"/>
      <c r="J82" s="79">
        <v>0</v>
      </c>
      <c r="K82" s="79">
        <v>0</v>
      </c>
      <c r="L82" s="79"/>
      <c r="M82" s="79">
        <v>0</v>
      </c>
      <c r="N82" s="79">
        <f t="shared" ref="N82:T82" si="32">N80/N78</f>
        <v>1</v>
      </c>
      <c r="O82" s="79"/>
      <c r="P82" s="79">
        <f t="shared" si="32"/>
        <v>1</v>
      </c>
      <c r="Q82" s="79">
        <f t="shared" si="32"/>
        <v>1</v>
      </c>
      <c r="R82" s="79"/>
      <c r="S82" s="79">
        <f t="shared" si="32"/>
        <v>1</v>
      </c>
      <c r="T82" s="79">
        <f t="shared" si="32"/>
        <v>1</v>
      </c>
      <c r="U82" s="92"/>
      <c r="V82" s="1"/>
      <c r="W82" s="2"/>
      <c r="X82" s="2"/>
      <c r="Y82" s="2"/>
      <c r="Z82" s="2"/>
      <c r="AA82" s="2"/>
      <c r="AB82" s="2"/>
      <c r="AC82" s="2"/>
      <c r="AD82" s="2"/>
    </row>
    <row r="83" spans="1:30" hidden="1" outlineLevel="2" x14ac:dyDescent="0.25">
      <c r="A83" s="12"/>
      <c r="B83" s="125" t="s">
        <v>42</v>
      </c>
      <c r="C83" s="126" t="s">
        <v>56</v>
      </c>
      <c r="D83" s="127"/>
      <c r="E83" s="4"/>
      <c r="F83" s="127"/>
      <c r="G83" s="69">
        <f t="shared" ref="G83:T83" si="33">G81*G75</f>
        <v>313988.1642648573</v>
      </c>
      <c r="H83" s="69">
        <f t="shared" si="33"/>
        <v>313988.1642648573</v>
      </c>
      <c r="I83" s="128">
        <f>SUM(G83:H83)</f>
        <v>627976.32852971461</v>
      </c>
      <c r="J83" s="69">
        <f t="shared" si="33"/>
        <v>669273.81623336859</v>
      </c>
      <c r="K83" s="69">
        <f t="shared" si="33"/>
        <v>669273.81623336859</v>
      </c>
      <c r="L83" s="128">
        <f>SUM(J83:K83)</f>
        <v>1338547.6324667372</v>
      </c>
      <c r="M83" s="69">
        <f t="shared" si="33"/>
        <v>324674.60837437416</v>
      </c>
      <c r="N83" s="69">
        <f t="shared" si="33"/>
        <v>324674.60837437416</v>
      </c>
      <c r="O83" s="128">
        <f>SUM(M83:N83)</f>
        <v>649349.21674874832</v>
      </c>
      <c r="P83" s="69">
        <f t="shared" si="33"/>
        <v>239589.05770365396</v>
      </c>
      <c r="Q83" s="69">
        <f t="shared" si="33"/>
        <v>239589.05770365396</v>
      </c>
      <c r="R83" s="128">
        <f>SUM(P83:Q83)</f>
        <v>479178.11540730792</v>
      </c>
      <c r="S83" s="69">
        <f t="shared" si="33"/>
        <v>141294.67391918579</v>
      </c>
      <c r="T83" s="69">
        <f t="shared" si="33"/>
        <v>141294.67391918579</v>
      </c>
      <c r="U83" s="129">
        <f>SUM(S83:T83)</f>
        <v>282589.34783837158</v>
      </c>
      <c r="V83" s="1"/>
      <c r="W83" s="2"/>
      <c r="X83" s="2"/>
      <c r="Y83" s="2"/>
      <c r="Z83" s="2"/>
      <c r="AA83" s="2"/>
      <c r="AB83" s="2"/>
      <c r="AC83" s="2"/>
      <c r="AD83" s="2"/>
    </row>
    <row r="84" spans="1:30" ht="16.5" hidden="1" outlineLevel="2" thickBot="1" x14ac:dyDescent="0.3">
      <c r="A84" s="153"/>
      <c r="B84" s="131" t="s">
        <v>42</v>
      </c>
      <c r="C84" s="98" t="s">
        <v>57</v>
      </c>
      <c r="D84" s="6"/>
      <c r="E84" s="100"/>
      <c r="F84" s="132"/>
      <c r="G84" s="101">
        <f t="shared" ref="G84:T84" si="34">G82*G76</f>
        <v>0</v>
      </c>
      <c r="H84" s="101">
        <f t="shared" si="34"/>
        <v>0</v>
      </c>
      <c r="I84" s="133">
        <f>SUM(G84:H84)</f>
        <v>0</v>
      </c>
      <c r="J84" s="101">
        <f t="shared" si="34"/>
        <v>0</v>
      </c>
      <c r="K84" s="101">
        <f t="shared" si="34"/>
        <v>0</v>
      </c>
      <c r="L84" s="133">
        <f>SUM(J84:K84)</f>
        <v>0</v>
      </c>
      <c r="M84" s="220">
        <f t="shared" si="34"/>
        <v>0</v>
      </c>
      <c r="N84" s="220">
        <f t="shared" si="34"/>
        <v>2597396.8669949933</v>
      </c>
      <c r="O84" s="133">
        <f>SUM(M84:N84)</f>
        <v>2597396.8669949933</v>
      </c>
      <c r="P84" s="101">
        <f t="shared" si="34"/>
        <v>1677123.4039255776</v>
      </c>
      <c r="Q84" s="101">
        <f t="shared" si="34"/>
        <v>1677123.4039255776</v>
      </c>
      <c r="R84" s="133">
        <f>SUM(P84:Q84)</f>
        <v>3354246.8078511553</v>
      </c>
      <c r="S84" s="101">
        <f t="shared" si="34"/>
        <v>1428646.1474051008</v>
      </c>
      <c r="T84" s="101">
        <f t="shared" si="34"/>
        <v>1428646.1474051008</v>
      </c>
      <c r="U84" s="134">
        <f>SUM(S84:T84)</f>
        <v>2857292.2948102015</v>
      </c>
      <c r="V84" s="1"/>
      <c r="W84" s="2"/>
      <c r="X84" s="2"/>
      <c r="Y84" s="2"/>
      <c r="Z84" s="2"/>
      <c r="AA84" s="2"/>
      <c r="AB84" s="2"/>
      <c r="AC84" s="2"/>
      <c r="AD84" s="2"/>
    </row>
    <row r="85" spans="1:30" ht="16.5" collapsed="1" thickBot="1" x14ac:dyDescent="0.3">
      <c r="A85" s="157" t="str">
        <f>B75</f>
        <v>2.b.ii</v>
      </c>
      <c r="B85" s="255" t="s">
        <v>77</v>
      </c>
      <c r="C85" s="256"/>
      <c r="D85" s="19">
        <v>19829157</v>
      </c>
      <c r="E85" s="136">
        <f>SUM(F85:H85)+SUM(J85:K85)+SUM(M85:N85)+SUM(P85:Q85)+SUM(S85:T85)</f>
        <v>19829156.993443307</v>
      </c>
      <c r="F85" s="137">
        <f t="shared" ref="F85:T85" si="35">F70+F83+F84</f>
        <v>1883928.9855891438</v>
      </c>
      <c r="G85" s="154">
        <f t="shared" si="35"/>
        <v>627976.32852971461</v>
      </c>
      <c r="H85" s="154">
        <f t="shared" si="35"/>
        <v>627976.32852971461</v>
      </c>
      <c r="I85" s="140">
        <f>SUM(F85:H85)</f>
        <v>3139881.642648573</v>
      </c>
      <c r="J85" s="154">
        <f t="shared" si="35"/>
        <v>1673184.5405834215</v>
      </c>
      <c r="K85" s="154">
        <f t="shared" si="35"/>
        <v>1673184.5405834215</v>
      </c>
      <c r="L85" s="140">
        <f>SUM(J85:K85)</f>
        <v>3346369.081166843</v>
      </c>
      <c r="M85" s="223">
        <f t="shared" si="35"/>
        <v>1406923.3029556216</v>
      </c>
      <c r="N85" s="223">
        <f t="shared" si="35"/>
        <v>4004320.1699506147</v>
      </c>
      <c r="O85" s="140">
        <f>SUM(M85:N85)</f>
        <v>5411243.4729062365</v>
      </c>
      <c r="P85" s="154">
        <f t="shared" si="35"/>
        <v>2395890.5770365396</v>
      </c>
      <c r="Q85" s="154">
        <f t="shared" si="35"/>
        <v>2395890.5770365396</v>
      </c>
      <c r="R85" s="140">
        <f>SUM(P85:Q85)</f>
        <v>4791781.1540730791</v>
      </c>
      <c r="S85" s="154">
        <f t="shared" si="35"/>
        <v>1569940.8213242865</v>
      </c>
      <c r="T85" s="154">
        <f t="shared" si="35"/>
        <v>1569940.8213242865</v>
      </c>
      <c r="U85" s="141">
        <f>SUM(S85:T85)</f>
        <v>3139881.642648573</v>
      </c>
      <c r="V85" s="1"/>
      <c r="W85" s="2"/>
      <c r="X85" s="2"/>
      <c r="Y85" s="2"/>
      <c r="Z85" s="2"/>
      <c r="AA85" s="2"/>
      <c r="AB85" s="2"/>
      <c r="AC85" s="2"/>
      <c r="AD85" s="2"/>
    </row>
    <row r="86" spans="1:30" ht="16.5" thickBot="1" x14ac:dyDescent="0.3">
      <c r="A86" s="282"/>
      <c r="B86" s="271"/>
      <c r="C86" s="271"/>
      <c r="D86" s="272"/>
      <c r="E86" s="271"/>
      <c r="F86" s="272"/>
      <c r="G86" s="272"/>
      <c r="H86" s="272"/>
      <c r="I86" s="272"/>
      <c r="J86" s="272"/>
      <c r="K86" s="272"/>
      <c r="L86" s="272"/>
      <c r="M86" s="272"/>
      <c r="N86" s="272"/>
      <c r="O86" s="272"/>
      <c r="P86" s="272"/>
      <c r="Q86" s="272"/>
      <c r="R86" s="272"/>
      <c r="S86" s="272"/>
      <c r="T86" s="272"/>
      <c r="U86" s="273"/>
      <c r="V86" s="1"/>
      <c r="W86" s="2"/>
      <c r="X86" s="2"/>
      <c r="Y86" s="2"/>
      <c r="Z86" s="2"/>
      <c r="AA86" s="2"/>
      <c r="AB86" s="2"/>
      <c r="AC86" s="2"/>
      <c r="AD86" s="2"/>
    </row>
    <row r="87" spans="1:30" hidden="1" outlineLevel="1" x14ac:dyDescent="0.25">
      <c r="A87" s="155" t="str">
        <f>A112</f>
        <v>2.b.iv</v>
      </c>
      <c r="B87" s="158"/>
      <c r="C87" s="158"/>
      <c r="D87" s="158"/>
      <c r="E87" s="158"/>
      <c r="F87" s="158"/>
      <c r="G87" s="158"/>
      <c r="H87" s="158"/>
      <c r="I87" s="158"/>
      <c r="J87" s="158"/>
      <c r="K87" s="158"/>
      <c r="L87" s="158"/>
      <c r="M87" s="158"/>
      <c r="N87" s="158"/>
      <c r="O87" s="158"/>
      <c r="P87" s="158"/>
      <c r="Q87" s="158"/>
      <c r="R87" s="158"/>
      <c r="S87" s="158"/>
      <c r="T87" s="158"/>
      <c r="U87" s="77"/>
      <c r="V87" s="1"/>
      <c r="W87" s="2"/>
      <c r="X87" s="2"/>
      <c r="Y87" s="2"/>
      <c r="Z87" s="2"/>
      <c r="AA87" s="2"/>
      <c r="AB87" s="2"/>
      <c r="AC87" s="2"/>
      <c r="AD87" s="2"/>
    </row>
    <row r="88" spans="1:30" hidden="1" outlineLevel="1" x14ac:dyDescent="0.25">
      <c r="A88" s="146"/>
      <c r="B88" s="147"/>
      <c r="C88" s="148" t="s">
        <v>62</v>
      </c>
      <c r="D88" s="59"/>
      <c r="E88" s="60"/>
      <c r="F88" s="61"/>
      <c r="G88" s="61" t="s">
        <v>31</v>
      </c>
      <c r="H88" s="62">
        <f>H89*D112</f>
        <v>3181311.2035380672</v>
      </c>
      <c r="I88" s="63"/>
      <c r="J88" s="63" t="s">
        <v>32</v>
      </c>
      <c r="K88" s="62">
        <f>K89*D112</f>
        <v>3390232.1418368192</v>
      </c>
      <c r="L88" s="63"/>
      <c r="M88" s="64" t="s">
        <v>33</v>
      </c>
      <c r="N88" s="62">
        <f>N89*$D112</f>
        <v>5482430.8546251133</v>
      </c>
      <c r="O88" s="63"/>
      <c r="P88" s="64" t="s">
        <v>34</v>
      </c>
      <c r="Q88" s="62">
        <f>Q89*$D112</f>
        <v>4854671.5964619322</v>
      </c>
      <c r="R88" s="63"/>
      <c r="S88" s="64" t="s">
        <v>41</v>
      </c>
      <c r="T88" s="65">
        <f>T89*$D112</f>
        <v>3181311.2035380672</v>
      </c>
      <c r="U88" s="66"/>
      <c r="V88" s="1"/>
      <c r="W88" s="2"/>
      <c r="X88" s="2"/>
      <c r="Y88" s="2"/>
      <c r="Z88" s="2"/>
      <c r="AA88" s="2"/>
      <c r="AB88" s="2"/>
      <c r="AC88" s="2"/>
      <c r="AD88" s="2"/>
    </row>
    <row r="89" spans="1:30" ht="16.5" hidden="1" outlineLevel="1" thickBot="1" x14ac:dyDescent="0.3">
      <c r="A89" s="146"/>
      <c r="B89" s="147"/>
      <c r="C89" s="59"/>
      <c r="D89" s="59"/>
      <c r="E89" s="60"/>
      <c r="F89" s="61"/>
      <c r="G89" s="61"/>
      <c r="H89" s="68">
        <v>0.15835331073819955</v>
      </c>
      <c r="I89" s="63"/>
      <c r="J89" s="61"/>
      <c r="K89" s="68">
        <v>0.16875258328511203</v>
      </c>
      <c r="L89" s="63"/>
      <c r="M89" s="69"/>
      <c r="N89" s="68">
        <v>0.27289410597668839</v>
      </c>
      <c r="O89" s="63"/>
      <c r="P89" s="69"/>
      <c r="Q89" s="68">
        <v>0.24164668926180044</v>
      </c>
      <c r="R89" s="63"/>
      <c r="S89" s="70"/>
      <c r="T89" s="71">
        <v>0.15835331073819955</v>
      </c>
      <c r="U89" s="66"/>
      <c r="V89" s="1"/>
      <c r="W89" s="2"/>
      <c r="X89" s="2"/>
      <c r="Y89" s="2"/>
      <c r="Z89" s="2"/>
      <c r="AA89" s="2"/>
      <c r="AB89" s="2"/>
      <c r="AC89" s="2"/>
      <c r="AD89" s="2"/>
    </row>
    <row r="90" spans="1:30" hidden="1" outlineLevel="1" x14ac:dyDescent="0.25">
      <c r="A90" s="261" t="s">
        <v>14</v>
      </c>
      <c r="B90" s="262"/>
      <c r="C90" s="72"/>
      <c r="D90" s="72"/>
      <c r="E90" s="73"/>
      <c r="F90" s="73"/>
      <c r="G90" s="73"/>
      <c r="H90" s="73"/>
      <c r="I90" s="73"/>
      <c r="J90" s="73"/>
      <c r="K90" s="73"/>
      <c r="L90" s="73"/>
      <c r="M90" s="73"/>
      <c r="N90" s="73"/>
      <c r="O90" s="73"/>
      <c r="P90" s="73"/>
      <c r="Q90" s="73"/>
      <c r="R90" s="73"/>
      <c r="S90" s="73"/>
      <c r="T90" s="73"/>
      <c r="U90" s="74"/>
      <c r="V90" s="1"/>
      <c r="W90" s="2"/>
      <c r="X90" s="2"/>
      <c r="Y90" s="2"/>
      <c r="Z90" s="2"/>
      <c r="AA90" s="2"/>
      <c r="AB90" s="2"/>
      <c r="AC90" s="2"/>
      <c r="AD90" s="2"/>
    </row>
    <row r="91" spans="1:30" hidden="1" outlineLevel="2" x14ac:dyDescent="0.25">
      <c r="A91" s="5"/>
      <c r="B91" s="75"/>
      <c r="C91" s="76" t="s">
        <v>51</v>
      </c>
      <c r="D91" s="6"/>
      <c r="E91" s="4"/>
      <c r="F91" s="4">
        <f>D112*$Y$28</f>
        <v>3181178.4629018367</v>
      </c>
      <c r="G91" s="4">
        <f>D112*$Y$28</f>
        <v>3181178.4629018367</v>
      </c>
      <c r="H91" s="4">
        <f>D112*$Y$28</f>
        <v>3181178.4629018367</v>
      </c>
      <c r="I91" s="4"/>
      <c r="J91" s="4">
        <f>D112*$Z$28</f>
        <v>3390381.6963460115</v>
      </c>
      <c r="K91" s="4">
        <f>D112*$Z$28</f>
        <v>3390381.6963460115</v>
      </c>
      <c r="L91" s="4"/>
      <c r="M91" s="4">
        <f>D112*$AA$28</f>
        <v>5482414.0374306859</v>
      </c>
      <c r="N91" s="4">
        <f>D112*$AA$28</f>
        <v>5482414.0374306859</v>
      </c>
      <c r="O91" s="4"/>
      <c r="P91" s="4">
        <f>D112*$AB$28</f>
        <v>4854804.3337766966</v>
      </c>
      <c r="Q91" s="4">
        <f>D112*$AB$28</f>
        <v>4854804.3337766966</v>
      </c>
      <c r="R91" s="4"/>
      <c r="S91" s="4">
        <f>D112*$AC$28</f>
        <v>3181178.4629018367</v>
      </c>
      <c r="T91" s="4">
        <f>D112*$AC$28</f>
        <v>3181178.4629018367</v>
      </c>
      <c r="U91" s="77"/>
      <c r="V91" s="1"/>
      <c r="W91" s="2"/>
      <c r="X91" s="2"/>
      <c r="Y91" s="2"/>
      <c r="Z91" s="2"/>
      <c r="AA91" s="2"/>
      <c r="AB91" s="2"/>
      <c r="AC91" s="2"/>
      <c r="AD91" s="2"/>
    </row>
    <row r="92" spans="1:30" ht="16.5" hidden="1" customHeight="1" outlineLevel="2" x14ac:dyDescent="0.25">
      <c r="A92" s="150"/>
      <c r="B92" s="78" t="s">
        <v>59</v>
      </c>
      <c r="C92" s="76"/>
      <c r="D92" s="6"/>
      <c r="E92" s="4"/>
      <c r="F92" s="79">
        <v>0.6</v>
      </c>
      <c r="G92" s="79">
        <v>0.1</v>
      </c>
      <c r="H92" s="79">
        <v>0.1</v>
      </c>
      <c r="I92" s="79"/>
      <c r="J92" s="79">
        <v>0.3</v>
      </c>
      <c r="K92" s="79">
        <v>0.3</v>
      </c>
      <c r="L92" s="79"/>
      <c r="M92" s="79">
        <v>0.2</v>
      </c>
      <c r="N92" s="79">
        <v>0.2</v>
      </c>
      <c r="O92" s="79"/>
      <c r="P92" s="79">
        <v>0.1</v>
      </c>
      <c r="Q92" s="79">
        <v>0.1</v>
      </c>
      <c r="R92" s="79"/>
      <c r="S92" s="79">
        <v>0</v>
      </c>
      <c r="T92" s="79">
        <v>0</v>
      </c>
      <c r="U92" s="77"/>
      <c r="V92" s="1"/>
      <c r="W92" s="2"/>
      <c r="X92" s="2"/>
      <c r="Y92" s="2"/>
      <c r="Z92" s="2"/>
      <c r="AA92" s="2"/>
      <c r="AB92" s="2"/>
      <c r="AC92" s="2"/>
      <c r="AD92" s="2"/>
    </row>
    <row r="93" spans="1:30" hidden="1" outlineLevel="2" x14ac:dyDescent="0.25">
      <c r="A93" s="5"/>
      <c r="B93" s="83" t="str">
        <f>B102</f>
        <v>2.b.iv</v>
      </c>
      <c r="C93" s="76" t="s">
        <v>52</v>
      </c>
      <c r="D93" s="6"/>
      <c r="E93" s="4"/>
      <c r="F93" s="4">
        <f>F91*F92</f>
        <v>1908707.0777411018</v>
      </c>
      <c r="G93" s="4">
        <f t="shared" ref="G93:T93" si="36">G91*G92</f>
        <v>318117.84629018372</v>
      </c>
      <c r="H93" s="4">
        <f t="shared" si="36"/>
        <v>318117.84629018372</v>
      </c>
      <c r="I93" s="84">
        <f>SUM(F93:H93)</f>
        <v>2544942.7703214693</v>
      </c>
      <c r="J93" s="4">
        <f t="shared" si="36"/>
        <v>1017114.5089038034</v>
      </c>
      <c r="K93" s="4">
        <f t="shared" si="36"/>
        <v>1017114.5089038034</v>
      </c>
      <c r="L93" s="84">
        <f>SUM(J93:K93)</f>
        <v>2034229.0178076068</v>
      </c>
      <c r="M93" s="4">
        <f t="shared" si="36"/>
        <v>1096482.8074861371</v>
      </c>
      <c r="N93" s="4">
        <f t="shared" si="36"/>
        <v>1096482.8074861371</v>
      </c>
      <c r="O93" s="84">
        <f>SUM(M93:N93)</f>
        <v>2192965.6149722743</v>
      </c>
      <c r="P93" s="4">
        <f t="shared" si="36"/>
        <v>485480.43337766966</v>
      </c>
      <c r="Q93" s="4">
        <f t="shared" si="36"/>
        <v>485480.43337766966</v>
      </c>
      <c r="R93" s="84">
        <f>SUM(P93:Q93)</f>
        <v>970960.86675533932</v>
      </c>
      <c r="S93" s="4">
        <f t="shared" si="36"/>
        <v>0</v>
      </c>
      <c r="T93" s="4">
        <f t="shared" si="36"/>
        <v>0</v>
      </c>
      <c r="U93" s="85">
        <f>SUM(S93:T93)</f>
        <v>0</v>
      </c>
      <c r="V93" s="1"/>
      <c r="W93" s="2"/>
      <c r="X93" s="2"/>
      <c r="Y93" s="2"/>
      <c r="Z93" s="2"/>
      <c r="AA93" s="2"/>
      <c r="AB93" s="2"/>
      <c r="AC93" s="2"/>
      <c r="AD93" s="2"/>
    </row>
    <row r="94" spans="1:30" ht="16.5" hidden="1" outlineLevel="2" thickBot="1" x14ac:dyDescent="0.3">
      <c r="A94" s="5"/>
      <c r="B94" s="7"/>
      <c r="C94" s="76" t="s">
        <v>43</v>
      </c>
      <c r="D94" s="6"/>
      <c r="E94" s="4"/>
      <c r="F94" s="8">
        <v>1</v>
      </c>
      <c r="G94" s="8">
        <v>6</v>
      </c>
      <c r="H94" s="8">
        <v>6</v>
      </c>
      <c r="I94" s="8"/>
      <c r="J94" s="8">
        <v>6</v>
      </c>
      <c r="K94" s="8">
        <v>7</v>
      </c>
      <c r="L94" s="8"/>
      <c r="M94" s="8">
        <v>6</v>
      </c>
      <c r="N94" s="8">
        <v>6</v>
      </c>
      <c r="O94" s="8"/>
      <c r="P94" s="8">
        <v>6</v>
      </c>
      <c r="Q94" s="8">
        <v>7</v>
      </c>
      <c r="R94" s="8"/>
      <c r="S94" s="175">
        <v>6</v>
      </c>
      <c r="T94" s="175">
        <v>6</v>
      </c>
      <c r="U94" s="89"/>
      <c r="V94" s="1"/>
      <c r="W94" s="2"/>
      <c r="X94" s="2"/>
      <c r="Y94" s="2"/>
      <c r="Z94" s="2"/>
      <c r="AA94" s="2"/>
      <c r="AB94" s="2"/>
      <c r="AC94" s="2"/>
      <c r="AD94" s="2"/>
    </row>
    <row r="95" spans="1:30" ht="16.5" hidden="1" outlineLevel="2" thickBot="1" x14ac:dyDescent="0.3">
      <c r="A95" s="5"/>
      <c r="B95" s="7"/>
      <c r="C95" s="76" t="s">
        <v>44</v>
      </c>
      <c r="D95" s="6"/>
      <c r="E95" s="4"/>
      <c r="F95" s="9">
        <v>1</v>
      </c>
      <c r="G95" s="10">
        <v>6</v>
      </c>
      <c r="H95" s="10">
        <v>6</v>
      </c>
      <c r="I95" s="10"/>
      <c r="J95" s="10">
        <v>6</v>
      </c>
      <c r="K95" s="10">
        <v>7</v>
      </c>
      <c r="L95" s="10"/>
      <c r="M95" s="10">
        <v>6</v>
      </c>
      <c r="N95" s="10">
        <v>6</v>
      </c>
      <c r="O95" s="10"/>
      <c r="P95" s="10">
        <v>6</v>
      </c>
      <c r="Q95" s="10">
        <v>7</v>
      </c>
      <c r="R95" s="10"/>
      <c r="S95" s="10">
        <v>6</v>
      </c>
      <c r="T95" s="10">
        <v>6</v>
      </c>
      <c r="U95" s="11"/>
      <c r="V95" s="1"/>
      <c r="W95" s="2"/>
      <c r="X95" s="2"/>
      <c r="Y95" s="2"/>
      <c r="Z95" s="2"/>
      <c r="AA95" s="2"/>
      <c r="AB95" s="2"/>
      <c r="AC95" s="2"/>
      <c r="AD95" s="2"/>
    </row>
    <row r="96" spans="1:30" hidden="1" outlineLevel="2" x14ac:dyDescent="0.25">
      <c r="A96" s="5"/>
      <c r="B96" s="7"/>
      <c r="C96" s="76" t="s">
        <v>35</v>
      </c>
      <c r="D96" s="6"/>
      <c r="E96" s="4"/>
      <c r="F96" s="79">
        <f>F95/F94</f>
        <v>1</v>
      </c>
      <c r="G96" s="79">
        <f t="shared" ref="G96:T96" si="37">G95/G94</f>
        <v>1</v>
      </c>
      <c r="H96" s="79">
        <f t="shared" si="37"/>
        <v>1</v>
      </c>
      <c r="I96" s="79"/>
      <c r="J96" s="79">
        <f t="shared" si="37"/>
        <v>1</v>
      </c>
      <c r="K96" s="79">
        <f t="shared" si="37"/>
        <v>1</v>
      </c>
      <c r="L96" s="79"/>
      <c r="M96" s="79">
        <f t="shared" si="37"/>
        <v>1</v>
      </c>
      <c r="N96" s="79">
        <f t="shared" si="37"/>
        <v>1</v>
      </c>
      <c r="O96" s="79"/>
      <c r="P96" s="79">
        <f t="shared" si="37"/>
        <v>1</v>
      </c>
      <c r="Q96" s="79">
        <f t="shared" si="37"/>
        <v>1</v>
      </c>
      <c r="R96" s="79"/>
      <c r="S96" s="79">
        <f t="shared" si="37"/>
        <v>1</v>
      </c>
      <c r="T96" s="79">
        <f t="shared" si="37"/>
        <v>1</v>
      </c>
      <c r="U96" s="92"/>
      <c r="V96" s="1"/>
      <c r="W96" s="2"/>
      <c r="X96" s="2"/>
      <c r="Y96" s="2"/>
      <c r="Z96" s="2"/>
      <c r="AA96" s="2"/>
      <c r="AB96" s="2"/>
      <c r="AC96" s="2"/>
      <c r="AD96" s="2"/>
    </row>
    <row r="97" spans="1:30" ht="16.5" hidden="1" outlineLevel="2" thickBot="1" x14ac:dyDescent="0.3">
      <c r="A97" s="130"/>
      <c r="B97" s="97" t="s">
        <v>42</v>
      </c>
      <c r="C97" s="98" t="s">
        <v>58</v>
      </c>
      <c r="D97" s="151"/>
      <c r="E97" s="100"/>
      <c r="F97" s="101">
        <f t="shared" ref="F97:T97" si="38">F96*F93</f>
        <v>1908707.0777411018</v>
      </c>
      <c r="G97" s="101">
        <f t="shared" si="38"/>
        <v>318117.84629018372</v>
      </c>
      <c r="H97" s="101">
        <f t="shared" si="38"/>
        <v>318117.84629018372</v>
      </c>
      <c r="I97" s="102">
        <f>SUM(F97:H97)</f>
        <v>2544942.7703214693</v>
      </c>
      <c r="J97" s="101">
        <f t="shared" si="38"/>
        <v>1017114.5089038034</v>
      </c>
      <c r="K97" s="101">
        <f t="shared" si="38"/>
        <v>1017114.5089038034</v>
      </c>
      <c r="L97" s="102">
        <f>SUM(J97:K97)</f>
        <v>2034229.0178076068</v>
      </c>
      <c r="M97" s="101">
        <f t="shared" si="38"/>
        <v>1096482.8074861371</v>
      </c>
      <c r="N97" s="101">
        <f t="shared" si="38"/>
        <v>1096482.8074861371</v>
      </c>
      <c r="O97" s="102">
        <f>SUM(M97:N97)</f>
        <v>2192965.6149722743</v>
      </c>
      <c r="P97" s="101">
        <f t="shared" si="38"/>
        <v>485480.43337766966</v>
      </c>
      <c r="Q97" s="101">
        <f t="shared" si="38"/>
        <v>485480.43337766966</v>
      </c>
      <c r="R97" s="102">
        <f>SUM(P97:Q97)</f>
        <v>970960.86675533932</v>
      </c>
      <c r="S97" s="101">
        <f t="shared" si="38"/>
        <v>0</v>
      </c>
      <c r="T97" s="101">
        <f t="shared" si="38"/>
        <v>0</v>
      </c>
      <c r="U97" s="103">
        <f>SUM(S97:T97)</f>
        <v>0</v>
      </c>
      <c r="V97" s="1"/>
      <c r="W97" s="2"/>
      <c r="X97" s="2"/>
      <c r="Y97" s="2"/>
      <c r="Z97" s="2"/>
      <c r="AA97" s="2"/>
      <c r="AB97" s="2"/>
      <c r="AC97" s="2"/>
      <c r="AD97" s="2"/>
    </row>
    <row r="98" spans="1:30" hidden="1" outlineLevel="1" x14ac:dyDescent="0.25">
      <c r="A98" s="263" t="s">
        <v>30</v>
      </c>
      <c r="B98" s="262"/>
      <c r="C98" s="105"/>
      <c r="D98" s="106"/>
      <c r="E98" s="107"/>
      <c r="F98" s="107"/>
      <c r="G98" s="107"/>
      <c r="H98" s="107"/>
      <c r="I98" s="107"/>
      <c r="J98" s="107"/>
      <c r="K98" s="107"/>
      <c r="L98" s="107"/>
      <c r="M98" s="107"/>
      <c r="N98" s="107"/>
      <c r="O98" s="107"/>
      <c r="P98" s="107"/>
      <c r="Q98" s="107"/>
      <c r="R98" s="107"/>
      <c r="S98" s="107"/>
      <c r="T98" s="107"/>
      <c r="U98" s="74"/>
      <c r="V98" s="1"/>
      <c r="W98" s="2"/>
      <c r="X98" s="2"/>
      <c r="Y98" s="2"/>
      <c r="Z98" s="2"/>
      <c r="AA98" s="2"/>
      <c r="AB98" s="2"/>
      <c r="AC98" s="2"/>
      <c r="AD98" s="2"/>
    </row>
    <row r="99" spans="1:30" hidden="1" outlineLevel="2" x14ac:dyDescent="0.25">
      <c r="A99" s="12"/>
      <c r="B99" s="75"/>
      <c r="C99" s="76" t="s">
        <v>51</v>
      </c>
      <c r="D99" s="6"/>
      <c r="E99" s="4"/>
      <c r="F99" s="4"/>
      <c r="G99" s="4">
        <f>D112*$Y$28</f>
        <v>3181178.4629018367</v>
      </c>
      <c r="H99" s="4">
        <f>D112*$Y$28</f>
        <v>3181178.4629018367</v>
      </c>
      <c r="I99" s="4"/>
      <c r="J99" s="4">
        <f>D112*$Z$28</f>
        <v>3390381.6963460115</v>
      </c>
      <c r="K99" s="4">
        <f>D112*$Z$28</f>
        <v>3390381.6963460115</v>
      </c>
      <c r="L99" s="4"/>
      <c r="M99" s="4">
        <f>D112*$AA$28</f>
        <v>5482414.0374306859</v>
      </c>
      <c r="N99" s="4">
        <f>D112*$AA$28</f>
        <v>5482414.0374306859</v>
      </c>
      <c r="O99" s="4"/>
      <c r="P99" s="4">
        <f>D112*$AB$28</f>
        <v>4854804.3337766966</v>
      </c>
      <c r="Q99" s="4">
        <f>D112*$AB$28</f>
        <v>4854804.3337766966</v>
      </c>
      <c r="R99" s="4"/>
      <c r="S99" s="4">
        <f>D112*$AC$28</f>
        <v>3181178.4629018367</v>
      </c>
      <c r="T99" s="4">
        <f>D112*$AC$28</f>
        <v>3181178.4629018367</v>
      </c>
      <c r="U99" s="77"/>
      <c r="V99" s="1"/>
      <c r="W99" s="2"/>
      <c r="X99" s="2"/>
      <c r="Y99" s="2"/>
      <c r="Z99" s="2"/>
      <c r="AA99" s="2"/>
      <c r="AB99" s="2"/>
      <c r="AC99" s="2"/>
      <c r="AD99" s="2"/>
    </row>
    <row r="100" spans="1:30" hidden="1" outlineLevel="2" x14ac:dyDescent="0.25">
      <c r="A100" s="12"/>
      <c r="B100" s="78" t="s">
        <v>60</v>
      </c>
      <c r="C100" s="76"/>
      <c r="D100" s="6"/>
      <c r="E100" s="4"/>
      <c r="F100" s="4"/>
      <c r="G100" s="79">
        <v>0</v>
      </c>
      <c r="H100" s="79">
        <v>0</v>
      </c>
      <c r="I100" s="79"/>
      <c r="J100" s="79">
        <v>0</v>
      </c>
      <c r="K100" s="79">
        <v>0</v>
      </c>
      <c r="L100" s="79"/>
      <c r="M100" s="217">
        <v>0</v>
      </c>
      <c r="N100" s="217">
        <v>0.48</v>
      </c>
      <c r="O100" s="79"/>
      <c r="P100" s="79">
        <v>0.35</v>
      </c>
      <c r="Q100" s="79">
        <v>0.35</v>
      </c>
      <c r="R100" s="79"/>
      <c r="S100" s="110">
        <v>0.45500000000000002</v>
      </c>
      <c r="T100" s="110">
        <v>0.45500000000000002</v>
      </c>
      <c r="U100" s="92"/>
      <c r="V100" s="1"/>
      <c r="W100" s="2"/>
      <c r="X100" s="2"/>
      <c r="Y100" s="2"/>
      <c r="Z100" s="2"/>
      <c r="AA100" s="2"/>
      <c r="AB100" s="2"/>
      <c r="AC100" s="2"/>
      <c r="AD100" s="2"/>
    </row>
    <row r="101" spans="1:30" hidden="1" outlineLevel="2" x14ac:dyDescent="0.25">
      <c r="A101" s="150"/>
      <c r="B101" s="78" t="s">
        <v>59</v>
      </c>
      <c r="C101" s="76"/>
      <c r="D101" s="6"/>
      <c r="E101" s="52"/>
      <c r="F101" s="4"/>
      <c r="G101" s="79">
        <v>0.1</v>
      </c>
      <c r="H101" s="79">
        <v>0.1</v>
      </c>
      <c r="I101" s="79"/>
      <c r="J101" s="79">
        <v>0.2</v>
      </c>
      <c r="K101" s="79">
        <v>0.2</v>
      </c>
      <c r="L101" s="79"/>
      <c r="M101" s="79">
        <v>0.06</v>
      </c>
      <c r="N101" s="79">
        <v>0.06</v>
      </c>
      <c r="O101" s="79"/>
      <c r="P101" s="79">
        <v>0.05</v>
      </c>
      <c r="Q101" s="79">
        <v>0.05</v>
      </c>
      <c r="R101" s="79"/>
      <c r="S101" s="110">
        <v>4.4999999999999998E-2</v>
      </c>
      <c r="T101" s="110">
        <v>4.4999999999999998E-2</v>
      </c>
      <c r="U101" s="92"/>
      <c r="V101" s="1"/>
      <c r="W101" s="2"/>
      <c r="X101" s="2"/>
      <c r="Y101" s="2"/>
      <c r="Z101" s="2"/>
      <c r="AA101" s="2"/>
      <c r="AB101" s="2"/>
      <c r="AC101" s="2"/>
      <c r="AD101" s="2"/>
    </row>
    <row r="102" spans="1:30" hidden="1" outlineLevel="2" x14ac:dyDescent="0.25">
      <c r="A102" s="12"/>
      <c r="B102" s="83" t="s">
        <v>3</v>
      </c>
      <c r="C102" s="76" t="s">
        <v>52</v>
      </c>
      <c r="D102" s="6"/>
      <c r="E102" s="4"/>
      <c r="F102" s="4"/>
      <c r="G102" s="4">
        <f>G101*G99</f>
        <v>318117.84629018372</v>
      </c>
      <c r="H102" s="4">
        <f t="shared" ref="H102:T102" si="39">H101*H99</f>
        <v>318117.84629018372</v>
      </c>
      <c r="I102" s="84">
        <f>SUM(G102:H102)</f>
        <v>636235.69258036744</v>
      </c>
      <c r="J102" s="4">
        <f t="shared" si="39"/>
        <v>678076.33926920232</v>
      </c>
      <c r="K102" s="4">
        <f t="shared" si="39"/>
        <v>678076.33926920232</v>
      </c>
      <c r="L102" s="84">
        <f>SUM(J102:K102)</f>
        <v>1356152.6785384046</v>
      </c>
      <c r="M102" s="4">
        <f t="shared" si="39"/>
        <v>328944.84224584117</v>
      </c>
      <c r="N102" s="4">
        <f t="shared" si="39"/>
        <v>328944.84224584117</v>
      </c>
      <c r="O102" s="84">
        <f>SUM(M102:N102)</f>
        <v>657889.68449168233</v>
      </c>
      <c r="P102" s="4">
        <f t="shared" si="39"/>
        <v>242740.21668883483</v>
      </c>
      <c r="Q102" s="4">
        <f t="shared" si="39"/>
        <v>242740.21668883483</v>
      </c>
      <c r="R102" s="84">
        <f>SUM(P102:Q102)</f>
        <v>485480.43337766966</v>
      </c>
      <c r="S102" s="4">
        <f t="shared" si="39"/>
        <v>143153.03083058263</v>
      </c>
      <c r="T102" s="4">
        <f t="shared" si="39"/>
        <v>143153.03083058263</v>
      </c>
      <c r="U102" s="85">
        <f>SUM(S102:T102)</f>
        <v>286306.06166116527</v>
      </c>
      <c r="V102" s="1"/>
      <c r="W102" s="2"/>
      <c r="X102" s="2"/>
      <c r="Y102" s="2"/>
      <c r="Z102" s="2"/>
      <c r="AA102" s="2"/>
      <c r="AB102" s="2"/>
      <c r="AC102" s="2"/>
      <c r="AD102" s="2"/>
    </row>
    <row r="103" spans="1:30" hidden="1" outlineLevel="2" x14ac:dyDescent="0.25">
      <c r="A103" s="12"/>
      <c r="B103" s="7"/>
      <c r="C103" s="76" t="s">
        <v>53</v>
      </c>
      <c r="D103" s="6"/>
      <c r="E103" s="4"/>
      <c r="F103" s="4"/>
      <c r="G103" s="4">
        <f>G100*G99</f>
        <v>0</v>
      </c>
      <c r="H103" s="4">
        <f t="shared" ref="H103:T103" si="40">H100*H99</f>
        <v>0</v>
      </c>
      <c r="I103" s="4"/>
      <c r="J103" s="4">
        <f t="shared" si="40"/>
        <v>0</v>
      </c>
      <c r="K103" s="4">
        <f t="shared" si="40"/>
        <v>0</v>
      </c>
      <c r="L103" s="4"/>
      <c r="M103" s="4">
        <f t="shared" si="40"/>
        <v>0</v>
      </c>
      <c r="N103" s="4">
        <f t="shared" si="40"/>
        <v>2631558.7379667293</v>
      </c>
      <c r="O103" s="4"/>
      <c r="P103" s="4">
        <f t="shared" si="40"/>
        <v>1699181.5168218438</v>
      </c>
      <c r="Q103" s="4">
        <f t="shared" si="40"/>
        <v>1699181.5168218438</v>
      </c>
      <c r="R103" s="4"/>
      <c r="S103" s="4">
        <f t="shared" si="40"/>
        <v>1447436.2006203358</v>
      </c>
      <c r="T103" s="4">
        <f t="shared" si="40"/>
        <v>1447436.2006203358</v>
      </c>
      <c r="U103" s="77"/>
      <c r="V103" s="1"/>
      <c r="W103" s="2"/>
      <c r="X103" s="2"/>
      <c r="Y103" s="2"/>
      <c r="Z103" s="2"/>
      <c r="AA103" s="2"/>
      <c r="AB103" s="2"/>
      <c r="AC103" s="2"/>
      <c r="AD103" s="2"/>
    </row>
    <row r="104" spans="1:30" hidden="1" outlineLevel="2" x14ac:dyDescent="0.25">
      <c r="A104" s="12"/>
      <c r="B104" s="7"/>
      <c r="C104" s="76" t="s">
        <v>45</v>
      </c>
      <c r="D104" s="6"/>
      <c r="E104" s="4"/>
      <c r="F104" s="39"/>
      <c r="G104" s="8">
        <v>15</v>
      </c>
      <c r="H104" s="8">
        <v>15</v>
      </c>
      <c r="I104" s="8"/>
      <c r="J104" s="8">
        <v>15</v>
      </c>
      <c r="K104" s="8">
        <v>15</v>
      </c>
      <c r="L104" s="8"/>
      <c r="M104" s="8">
        <v>15</v>
      </c>
      <c r="N104" s="8">
        <v>5</v>
      </c>
      <c r="O104" s="8"/>
      <c r="P104" s="8">
        <v>5</v>
      </c>
      <c r="Q104" s="8">
        <v>5</v>
      </c>
      <c r="R104" s="8"/>
      <c r="S104" s="8">
        <v>5</v>
      </c>
      <c r="T104" s="8">
        <v>5</v>
      </c>
      <c r="U104" s="89"/>
      <c r="V104" s="1"/>
      <c r="W104" s="2"/>
      <c r="X104" s="2"/>
      <c r="Y104" s="2"/>
      <c r="Z104" s="2"/>
      <c r="AA104" s="2"/>
      <c r="AB104" s="2"/>
      <c r="AC104" s="2"/>
      <c r="AD104" s="2"/>
    </row>
    <row r="105" spans="1:30" ht="16.5" hidden="1" outlineLevel="2" thickBot="1" x14ac:dyDescent="0.3">
      <c r="A105" s="12"/>
      <c r="B105" s="7"/>
      <c r="C105" s="76" t="s">
        <v>46</v>
      </c>
      <c r="D105" s="6"/>
      <c r="E105" s="4"/>
      <c r="F105" s="39"/>
      <c r="G105" s="8">
        <v>0</v>
      </c>
      <c r="H105" s="8">
        <v>0</v>
      </c>
      <c r="I105" s="8"/>
      <c r="J105" s="8">
        <v>0</v>
      </c>
      <c r="K105" s="8">
        <v>0</v>
      </c>
      <c r="L105" s="8"/>
      <c r="M105" s="8">
        <v>0</v>
      </c>
      <c r="N105" s="8">
        <v>10</v>
      </c>
      <c r="O105" s="8"/>
      <c r="P105" s="8">
        <v>10</v>
      </c>
      <c r="Q105" s="8">
        <v>10</v>
      </c>
      <c r="R105" s="8"/>
      <c r="S105" s="8">
        <v>10</v>
      </c>
      <c r="T105" s="8">
        <v>10</v>
      </c>
      <c r="U105" s="89"/>
      <c r="V105" s="1"/>
      <c r="W105" s="2"/>
      <c r="X105" s="2"/>
      <c r="Y105" s="2"/>
      <c r="Z105" s="2"/>
      <c r="AA105" s="2"/>
      <c r="AB105" s="2"/>
      <c r="AC105" s="2"/>
      <c r="AD105" s="2"/>
    </row>
    <row r="106" spans="1:30" hidden="1" outlineLevel="2" x14ac:dyDescent="0.25">
      <c r="A106" s="12"/>
      <c r="B106" s="7"/>
      <c r="C106" s="76" t="s">
        <v>47</v>
      </c>
      <c r="D106" s="6"/>
      <c r="E106" s="4"/>
      <c r="F106" s="8"/>
      <c r="G106" s="13">
        <v>15</v>
      </c>
      <c r="H106" s="14">
        <v>15</v>
      </c>
      <c r="I106" s="14"/>
      <c r="J106" s="14">
        <v>15</v>
      </c>
      <c r="K106" s="14">
        <v>15</v>
      </c>
      <c r="L106" s="14"/>
      <c r="M106" s="14">
        <v>15</v>
      </c>
      <c r="N106" s="14">
        <v>5</v>
      </c>
      <c r="O106" s="14"/>
      <c r="P106" s="14">
        <v>5</v>
      </c>
      <c r="Q106" s="14">
        <v>5</v>
      </c>
      <c r="R106" s="14"/>
      <c r="S106" s="14">
        <v>5</v>
      </c>
      <c r="T106" s="14">
        <v>5</v>
      </c>
      <c r="U106" s="23"/>
      <c r="V106" s="1"/>
      <c r="W106" s="2"/>
      <c r="X106" s="2"/>
      <c r="Y106" s="2"/>
      <c r="Z106" s="2"/>
      <c r="AA106" s="2"/>
      <c r="AB106" s="2"/>
      <c r="AC106" s="2"/>
      <c r="AD106" s="2"/>
    </row>
    <row r="107" spans="1:30" ht="16.5" hidden="1" outlineLevel="2" thickBot="1" x14ac:dyDescent="0.3">
      <c r="A107" s="12"/>
      <c r="B107" s="7"/>
      <c r="C107" s="76" t="s">
        <v>48</v>
      </c>
      <c r="D107" s="6"/>
      <c r="E107" s="4"/>
      <c r="F107" s="8"/>
      <c r="G107" s="16">
        <v>0</v>
      </c>
      <c r="H107" s="17">
        <v>0</v>
      </c>
      <c r="I107" s="17"/>
      <c r="J107" s="17">
        <v>0</v>
      </c>
      <c r="K107" s="17">
        <v>0</v>
      </c>
      <c r="L107" s="17"/>
      <c r="M107" s="17">
        <v>0</v>
      </c>
      <c r="N107" s="17">
        <v>10</v>
      </c>
      <c r="O107" s="17"/>
      <c r="P107" s="17">
        <v>10</v>
      </c>
      <c r="Q107" s="17">
        <v>10</v>
      </c>
      <c r="R107" s="17"/>
      <c r="S107" s="17">
        <v>10</v>
      </c>
      <c r="T107" s="17">
        <v>10</v>
      </c>
      <c r="U107" s="26"/>
      <c r="V107" s="1"/>
      <c r="W107" s="2"/>
      <c r="X107" s="2"/>
      <c r="Y107" s="2"/>
      <c r="Z107" s="2"/>
      <c r="AA107" s="2"/>
      <c r="AB107" s="2"/>
      <c r="AC107" s="2"/>
      <c r="AD107" s="2"/>
    </row>
    <row r="108" spans="1:30" hidden="1" outlineLevel="2" x14ac:dyDescent="0.25">
      <c r="A108" s="12"/>
      <c r="B108" s="7"/>
      <c r="C108" s="76" t="s">
        <v>36</v>
      </c>
      <c r="D108" s="6"/>
      <c r="E108" s="4"/>
      <c r="F108" s="79"/>
      <c r="G108" s="79">
        <f t="shared" ref="G108:T108" si="41">G106/G104</f>
        <v>1</v>
      </c>
      <c r="H108" s="79">
        <f t="shared" si="41"/>
        <v>1</v>
      </c>
      <c r="I108" s="79"/>
      <c r="J108" s="79">
        <f t="shared" si="41"/>
        <v>1</v>
      </c>
      <c r="K108" s="79">
        <f t="shared" si="41"/>
        <v>1</v>
      </c>
      <c r="L108" s="79"/>
      <c r="M108" s="79">
        <f t="shared" si="41"/>
        <v>1</v>
      </c>
      <c r="N108" s="79">
        <f t="shared" si="41"/>
        <v>1</v>
      </c>
      <c r="O108" s="79"/>
      <c r="P108" s="79">
        <f t="shared" si="41"/>
        <v>1</v>
      </c>
      <c r="Q108" s="79">
        <f t="shared" si="41"/>
        <v>1</v>
      </c>
      <c r="R108" s="79"/>
      <c r="S108" s="79">
        <f t="shared" si="41"/>
        <v>1</v>
      </c>
      <c r="T108" s="79">
        <f t="shared" si="41"/>
        <v>1</v>
      </c>
      <c r="U108" s="92"/>
      <c r="V108" s="1"/>
      <c r="W108" s="2"/>
      <c r="X108" s="2"/>
      <c r="Y108" s="2"/>
      <c r="Z108" s="2"/>
      <c r="AA108" s="2"/>
      <c r="AB108" s="2"/>
      <c r="AC108" s="2"/>
      <c r="AD108" s="2"/>
    </row>
    <row r="109" spans="1:30" hidden="1" outlineLevel="2" x14ac:dyDescent="0.25">
      <c r="A109" s="12"/>
      <c r="B109" s="7"/>
      <c r="C109" s="76" t="s">
        <v>37</v>
      </c>
      <c r="D109" s="6"/>
      <c r="E109" s="4"/>
      <c r="F109" s="79"/>
      <c r="G109" s="79">
        <v>0</v>
      </c>
      <c r="H109" s="79">
        <v>0</v>
      </c>
      <c r="I109" s="79"/>
      <c r="J109" s="79">
        <v>0</v>
      </c>
      <c r="K109" s="79">
        <v>0</v>
      </c>
      <c r="L109" s="79"/>
      <c r="M109" s="79">
        <v>0</v>
      </c>
      <c r="N109" s="79">
        <f t="shared" ref="N109:T109" si="42">N107/N105</f>
        <v>1</v>
      </c>
      <c r="O109" s="79"/>
      <c r="P109" s="79">
        <f t="shared" si="42"/>
        <v>1</v>
      </c>
      <c r="Q109" s="79">
        <f t="shared" si="42"/>
        <v>1</v>
      </c>
      <c r="R109" s="79"/>
      <c r="S109" s="79">
        <f t="shared" si="42"/>
        <v>1</v>
      </c>
      <c r="T109" s="79">
        <f t="shared" si="42"/>
        <v>1</v>
      </c>
      <c r="U109" s="92"/>
      <c r="V109" s="1"/>
      <c r="W109" s="2"/>
      <c r="X109" s="2"/>
      <c r="Y109" s="2"/>
      <c r="Z109" s="2"/>
      <c r="AA109" s="2"/>
      <c r="AB109" s="2"/>
      <c r="AC109" s="2"/>
      <c r="AD109" s="2"/>
    </row>
    <row r="110" spans="1:30" hidden="1" outlineLevel="2" x14ac:dyDescent="0.25">
      <c r="A110" s="12"/>
      <c r="B110" s="125" t="s">
        <v>42</v>
      </c>
      <c r="C110" s="126" t="s">
        <v>56</v>
      </c>
      <c r="D110" s="127"/>
      <c r="E110" s="4"/>
      <c r="F110" s="127"/>
      <c r="G110" s="69">
        <f t="shared" ref="G110:T110" si="43">G108*G102</f>
        <v>318117.84629018372</v>
      </c>
      <c r="H110" s="69">
        <f t="shared" si="43"/>
        <v>318117.84629018372</v>
      </c>
      <c r="I110" s="128">
        <f>SUM(G110:H110)</f>
        <v>636235.69258036744</v>
      </c>
      <c r="J110" s="69">
        <f t="shared" si="43"/>
        <v>678076.33926920232</v>
      </c>
      <c r="K110" s="69">
        <f t="shared" si="43"/>
        <v>678076.33926920232</v>
      </c>
      <c r="L110" s="128">
        <f>SUM(J110:K110)</f>
        <v>1356152.6785384046</v>
      </c>
      <c r="M110" s="69">
        <f t="shared" si="43"/>
        <v>328944.84224584117</v>
      </c>
      <c r="N110" s="69">
        <f t="shared" si="43"/>
        <v>328944.84224584117</v>
      </c>
      <c r="O110" s="128">
        <f>SUM(M110:N110)</f>
        <v>657889.68449168233</v>
      </c>
      <c r="P110" s="69">
        <f t="shared" si="43"/>
        <v>242740.21668883483</v>
      </c>
      <c r="Q110" s="69">
        <f t="shared" si="43"/>
        <v>242740.21668883483</v>
      </c>
      <c r="R110" s="128">
        <f>SUM(P110:Q110)</f>
        <v>485480.43337766966</v>
      </c>
      <c r="S110" s="69">
        <f t="shared" si="43"/>
        <v>143153.03083058263</v>
      </c>
      <c r="T110" s="69">
        <f t="shared" si="43"/>
        <v>143153.03083058263</v>
      </c>
      <c r="U110" s="129">
        <f>SUM(S110:T110)</f>
        <v>286306.06166116527</v>
      </c>
      <c r="V110" s="1"/>
      <c r="W110" s="2"/>
      <c r="X110" s="2"/>
      <c r="Y110" s="2"/>
      <c r="Z110" s="2"/>
      <c r="AA110" s="2"/>
      <c r="AB110" s="2"/>
      <c r="AC110" s="2"/>
      <c r="AD110" s="2"/>
    </row>
    <row r="111" spans="1:30" ht="16.5" hidden="1" outlineLevel="2" thickBot="1" x14ac:dyDescent="0.3">
      <c r="A111" s="153"/>
      <c r="B111" s="131" t="s">
        <v>42</v>
      </c>
      <c r="C111" s="98" t="s">
        <v>57</v>
      </c>
      <c r="D111" s="6"/>
      <c r="E111" s="100"/>
      <c r="F111" s="132"/>
      <c r="G111" s="101">
        <f t="shared" ref="G111:T111" si="44">G109*G103</f>
        <v>0</v>
      </c>
      <c r="H111" s="101">
        <f t="shared" si="44"/>
        <v>0</v>
      </c>
      <c r="I111" s="133">
        <f>SUM(G111:H111)</f>
        <v>0</v>
      </c>
      <c r="J111" s="101">
        <f t="shared" si="44"/>
        <v>0</v>
      </c>
      <c r="K111" s="101">
        <f t="shared" si="44"/>
        <v>0</v>
      </c>
      <c r="L111" s="133">
        <f>SUM(J111:K111)</f>
        <v>0</v>
      </c>
      <c r="M111" s="220">
        <f t="shared" si="44"/>
        <v>0</v>
      </c>
      <c r="N111" s="220">
        <f t="shared" si="44"/>
        <v>2631558.7379667293</v>
      </c>
      <c r="O111" s="133">
        <f>SUM(M111:N111)</f>
        <v>2631558.7379667293</v>
      </c>
      <c r="P111" s="101">
        <f t="shared" si="44"/>
        <v>1699181.5168218438</v>
      </c>
      <c r="Q111" s="101">
        <f t="shared" si="44"/>
        <v>1699181.5168218438</v>
      </c>
      <c r="R111" s="133">
        <f>SUM(P111:Q111)</f>
        <v>3398363.0336436876</v>
      </c>
      <c r="S111" s="101">
        <f t="shared" si="44"/>
        <v>1447436.2006203358</v>
      </c>
      <c r="T111" s="101">
        <f t="shared" si="44"/>
        <v>1447436.2006203358</v>
      </c>
      <c r="U111" s="134">
        <f>SUM(S111:T111)</f>
        <v>2894872.4012406715</v>
      </c>
      <c r="V111" s="1"/>
      <c r="W111" s="2"/>
      <c r="X111" s="2"/>
      <c r="Y111" s="2"/>
      <c r="Z111" s="2"/>
      <c r="AA111" s="2"/>
      <c r="AB111" s="2"/>
      <c r="AC111" s="2"/>
      <c r="AD111" s="2"/>
    </row>
    <row r="112" spans="1:30" ht="16.5" collapsed="1" thickBot="1" x14ac:dyDescent="0.3">
      <c r="A112" s="135" t="str">
        <f>B102</f>
        <v>2.b.iv</v>
      </c>
      <c r="B112" s="255" t="s">
        <v>78</v>
      </c>
      <c r="C112" s="256"/>
      <c r="D112" s="19">
        <v>20089957</v>
      </c>
      <c r="E112" s="136">
        <f>SUM(F112:H112)+SUM(J112:K112)+SUM(M112:N112)+SUM(P112:Q112)+SUM(S112:T112)</f>
        <v>20089956.99335707</v>
      </c>
      <c r="F112" s="137">
        <f t="shared" ref="F112:T112" si="45">F97+F110+F111</f>
        <v>1908707.0777411018</v>
      </c>
      <c r="G112" s="154">
        <f t="shared" si="45"/>
        <v>636235.69258036744</v>
      </c>
      <c r="H112" s="154">
        <f t="shared" si="45"/>
        <v>636235.69258036744</v>
      </c>
      <c r="I112" s="140">
        <f>SUM(F112:H112)</f>
        <v>3181178.4629018367</v>
      </c>
      <c r="J112" s="154">
        <f t="shared" si="45"/>
        <v>1695190.8481730057</v>
      </c>
      <c r="K112" s="154">
        <f t="shared" si="45"/>
        <v>1695190.8481730057</v>
      </c>
      <c r="L112" s="140">
        <f>SUM(J112:K112)</f>
        <v>3390381.6963460115</v>
      </c>
      <c r="M112" s="218">
        <f t="shared" si="45"/>
        <v>1425427.6497319783</v>
      </c>
      <c r="N112" s="218">
        <f t="shared" si="45"/>
        <v>4056986.3876987076</v>
      </c>
      <c r="O112" s="140">
        <f>SUM(M112:N112)</f>
        <v>5482414.0374306859</v>
      </c>
      <c r="P112" s="154">
        <f t="shared" si="45"/>
        <v>2427402.1668883483</v>
      </c>
      <c r="Q112" s="154">
        <f t="shared" si="45"/>
        <v>2427402.1668883483</v>
      </c>
      <c r="R112" s="140">
        <f>SUM(P112:Q112)</f>
        <v>4854804.3337766966</v>
      </c>
      <c r="S112" s="154">
        <f t="shared" si="45"/>
        <v>1590589.2314509184</v>
      </c>
      <c r="T112" s="154">
        <f t="shared" si="45"/>
        <v>1590589.2314509184</v>
      </c>
      <c r="U112" s="141">
        <f>SUM(S112:T112)</f>
        <v>3181178.4629018367</v>
      </c>
      <c r="V112" s="1"/>
      <c r="W112" s="2"/>
      <c r="X112" s="2"/>
      <c r="Y112" s="2"/>
      <c r="Z112" s="2"/>
      <c r="AA112" s="2"/>
      <c r="AB112" s="2"/>
      <c r="AC112" s="2"/>
      <c r="AD112" s="2"/>
    </row>
    <row r="113" spans="1:30" ht="16.5" thickBot="1" x14ac:dyDescent="0.3">
      <c r="A113" s="270"/>
      <c r="B113" s="283"/>
      <c r="C113" s="283"/>
      <c r="D113" s="284"/>
      <c r="E113" s="283"/>
      <c r="F113" s="284"/>
      <c r="G113" s="284"/>
      <c r="H113" s="284"/>
      <c r="I113" s="284"/>
      <c r="J113" s="284"/>
      <c r="K113" s="284"/>
      <c r="L113" s="284"/>
      <c r="M113" s="284"/>
      <c r="N113" s="284"/>
      <c r="O113" s="284"/>
      <c r="P113" s="284"/>
      <c r="Q113" s="284"/>
      <c r="R113" s="284"/>
      <c r="S113" s="284"/>
      <c r="T113" s="284"/>
      <c r="U113" s="273"/>
      <c r="V113" s="1"/>
      <c r="W113" s="2"/>
      <c r="X113" s="2"/>
      <c r="Y113" s="2"/>
      <c r="Z113" s="2"/>
      <c r="AA113" s="2"/>
      <c r="AB113" s="2"/>
      <c r="AC113" s="2"/>
      <c r="AD113" s="2"/>
    </row>
    <row r="114" spans="1:30" hidden="1" outlineLevel="1" x14ac:dyDescent="0.25">
      <c r="A114" s="159" t="str">
        <f>A139</f>
        <v>2.d.i</v>
      </c>
      <c r="B114" s="288" t="s">
        <v>90</v>
      </c>
      <c r="C114" s="289"/>
      <c r="D114" s="289"/>
      <c r="E114" s="289"/>
      <c r="F114" s="289"/>
      <c r="G114" s="289"/>
      <c r="H114" s="289"/>
      <c r="I114" s="289"/>
      <c r="J114" s="289"/>
      <c r="K114" s="289"/>
      <c r="L114" s="289"/>
      <c r="M114" s="289"/>
      <c r="N114" s="289"/>
      <c r="O114" s="289"/>
      <c r="P114" s="289"/>
      <c r="Q114" s="289"/>
      <c r="R114" s="289"/>
      <c r="S114" s="289"/>
      <c r="T114" s="289"/>
      <c r="U114" s="77"/>
      <c r="V114" s="1"/>
      <c r="W114" s="2"/>
      <c r="X114" s="2"/>
      <c r="Y114" s="2"/>
      <c r="Z114" s="2"/>
      <c r="AA114" s="2"/>
      <c r="AB114" s="2"/>
      <c r="AC114" s="2"/>
      <c r="AD114" s="2"/>
    </row>
    <row r="115" spans="1:30" hidden="1" outlineLevel="1" x14ac:dyDescent="0.25">
      <c r="A115" s="146"/>
      <c r="B115" s="147"/>
      <c r="C115" s="148" t="s">
        <v>62</v>
      </c>
      <c r="D115" s="59"/>
      <c r="E115" s="60"/>
      <c r="F115" s="61"/>
      <c r="G115" s="61" t="s">
        <v>31</v>
      </c>
      <c r="H115" s="62">
        <f>H116*D139</f>
        <v>3689240.057402662</v>
      </c>
      <c r="I115" s="63"/>
      <c r="J115" s="63" t="s">
        <v>32</v>
      </c>
      <c r="K115" s="62">
        <f>K116*D139</f>
        <v>3931517.3591468963</v>
      </c>
      <c r="L115" s="63"/>
      <c r="M115" s="64" t="s">
        <v>33</v>
      </c>
      <c r="N115" s="62">
        <f>N116*$D139</f>
        <v>6357756.9834504416</v>
      </c>
      <c r="O115" s="63"/>
      <c r="P115" s="64" t="s">
        <v>34</v>
      </c>
      <c r="Q115" s="160">
        <f>Q116*$D139</f>
        <v>5629769.5425973376</v>
      </c>
      <c r="R115" s="63"/>
      <c r="S115" s="64" t="s">
        <v>41</v>
      </c>
      <c r="T115" s="161">
        <f>T116*$D139</f>
        <v>3689240.057402662</v>
      </c>
      <c r="U115" s="66"/>
      <c r="V115" s="1"/>
      <c r="W115" s="2"/>
      <c r="X115" s="2"/>
      <c r="Y115" s="2"/>
      <c r="Z115" s="2"/>
      <c r="AA115" s="2"/>
      <c r="AB115" s="2"/>
      <c r="AC115" s="2"/>
      <c r="AD115" s="2"/>
    </row>
    <row r="116" spans="1:30" ht="16.5" hidden="1" outlineLevel="1" thickBot="1" x14ac:dyDescent="0.3">
      <c r="A116" s="146"/>
      <c r="B116" s="147"/>
      <c r="C116" s="59"/>
      <c r="D116" s="59"/>
      <c r="E116" s="60"/>
      <c r="F116" s="61"/>
      <c r="G116" s="61"/>
      <c r="H116" s="68">
        <v>0.15835331073819955</v>
      </c>
      <c r="I116" s="63"/>
      <c r="J116" s="61"/>
      <c r="K116" s="68">
        <v>0.16875258328511203</v>
      </c>
      <c r="L116" s="63"/>
      <c r="M116" s="69"/>
      <c r="N116" s="68">
        <v>0.27289410597668839</v>
      </c>
      <c r="O116" s="63"/>
      <c r="P116" s="69"/>
      <c r="Q116" s="162">
        <v>0.24164668926180044</v>
      </c>
      <c r="R116" s="63"/>
      <c r="S116" s="70"/>
      <c r="T116" s="163">
        <v>0.15835331073819955</v>
      </c>
      <c r="U116" s="66"/>
      <c r="V116" s="1"/>
      <c r="W116" s="2"/>
      <c r="X116" s="2"/>
      <c r="Y116" s="2"/>
      <c r="Z116" s="2"/>
      <c r="AA116" s="2"/>
      <c r="AB116" s="2"/>
      <c r="AC116" s="2"/>
      <c r="AD116" s="2"/>
    </row>
    <row r="117" spans="1:30" hidden="1" outlineLevel="1" x14ac:dyDescent="0.25">
      <c r="A117" s="261" t="s">
        <v>14</v>
      </c>
      <c r="B117" s="262"/>
      <c r="C117" s="164"/>
      <c r="D117" s="165"/>
      <c r="E117" s="165"/>
      <c r="F117" s="166"/>
      <c r="G117" s="166"/>
      <c r="H117" s="166"/>
      <c r="I117" s="166"/>
      <c r="J117" s="166"/>
      <c r="K117" s="166"/>
      <c r="L117" s="166"/>
      <c r="M117" s="166"/>
      <c r="N117" s="166"/>
      <c r="O117" s="166"/>
      <c r="P117" s="166"/>
      <c r="Q117" s="166"/>
      <c r="R117" s="166"/>
      <c r="S117" s="166"/>
      <c r="T117" s="166"/>
      <c r="U117" s="74"/>
      <c r="V117" s="1"/>
      <c r="W117" s="2"/>
      <c r="X117" s="2"/>
      <c r="Y117" s="2"/>
      <c r="Z117" s="2"/>
      <c r="AA117" s="2"/>
      <c r="AB117" s="2"/>
      <c r="AC117" s="2"/>
      <c r="AD117" s="2"/>
    </row>
    <row r="118" spans="1:30" hidden="1" outlineLevel="2" x14ac:dyDescent="0.25">
      <c r="A118" s="5"/>
      <c r="B118" s="75"/>
      <c r="C118" s="76" t="s">
        <v>51</v>
      </c>
      <c r="D118" s="6"/>
      <c r="E118" s="4"/>
      <c r="F118" s="4">
        <f>D139*$Y$28</f>
        <v>3689086.1233669468</v>
      </c>
      <c r="G118" s="4">
        <f>D139*$Y$28</f>
        <v>3689086.1233669468</v>
      </c>
      <c r="H118" s="4">
        <f>D139*$Y$28</f>
        <v>3689086.1233669468</v>
      </c>
      <c r="I118" s="4"/>
      <c r="J118" s="4">
        <f>D139*$Z$28</f>
        <v>3931690.7915622671</v>
      </c>
      <c r="K118" s="4">
        <f>D139*$Z$28</f>
        <v>3931690.7915622671</v>
      </c>
      <c r="L118" s="4"/>
      <c r="M118" s="4">
        <f>D139*$AA$28</f>
        <v>6357737.4812190142</v>
      </c>
      <c r="N118" s="4">
        <f>D139*$AA$28</f>
        <v>6357737.4812190142</v>
      </c>
      <c r="O118" s="4"/>
      <c r="P118" s="4">
        <f>D139*$AB$28</f>
        <v>5629923.472781281</v>
      </c>
      <c r="Q118" s="4">
        <f>D139*$AB$28</f>
        <v>5629923.472781281</v>
      </c>
      <c r="R118" s="4"/>
      <c r="S118" s="4">
        <f>D139*$AC$28</f>
        <v>3689086.1233669468</v>
      </c>
      <c r="T118" s="4">
        <f>D139*$AC$28</f>
        <v>3689086.1233669468</v>
      </c>
      <c r="U118" s="77"/>
      <c r="V118" s="1"/>
      <c r="W118" s="1"/>
      <c r="X118" s="2"/>
      <c r="Y118" s="2"/>
      <c r="Z118" s="2"/>
      <c r="AA118" s="2"/>
      <c r="AB118" s="2"/>
      <c r="AC118" s="2"/>
      <c r="AD118" s="2"/>
    </row>
    <row r="119" spans="1:30" hidden="1" outlineLevel="2" x14ac:dyDescent="0.25">
      <c r="A119" s="150"/>
      <c r="B119" s="78" t="s">
        <v>59</v>
      </c>
      <c r="C119" s="76"/>
      <c r="D119" s="6"/>
      <c r="E119" s="4"/>
      <c r="F119" s="79">
        <v>0.6</v>
      </c>
      <c r="G119" s="79">
        <v>0.1</v>
      </c>
      <c r="H119" s="79">
        <v>0.1</v>
      </c>
      <c r="I119" s="79"/>
      <c r="J119" s="79">
        <v>0.3</v>
      </c>
      <c r="K119" s="79">
        <v>0.3</v>
      </c>
      <c r="L119" s="79"/>
      <c r="M119" s="79">
        <v>0.2</v>
      </c>
      <c r="N119" s="79">
        <v>0.2</v>
      </c>
      <c r="O119" s="79"/>
      <c r="P119" s="79">
        <v>0.1</v>
      </c>
      <c r="Q119" s="79">
        <v>0.1</v>
      </c>
      <c r="R119" s="79"/>
      <c r="S119" s="79">
        <v>0</v>
      </c>
      <c r="T119" s="79">
        <v>0</v>
      </c>
      <c r="U119" s="77"/>
      <c r="V119" s="1"/>
      <c r="W119" s="2"/>
      <c r="X119" s="2"/>
      <c r="Y119" s="2"/>
      <c r="Z119" s="2"/>
      <c r="AA119" s="2"/>
      <c r="AB119" s="2"/>
      <c r="AC119" s="2"/>
      <c r="AD119" s="2"/>
    </row>
    <row r="120" spans="1:30" hidden="1" outlineLevel="2" x14ac:dyDescent="0.25">
      <c r="A120" s="5"/>
      <c r="B120" s="83" t="str">
        <f>B129</f>
        <v>2.d.i</v>
      </c>
      <c r="C120" s="76" t="s">
        <v>52</v>
      </c>
      <c r="D120" s="6"/>
      <c r="E120" s="4"/>
      <c r="F120" s="4">
        <f>F118*F119</f>
        <v>2213451.6740201679</v>
      </c>
      <c r="G120" s="4">
        <f t="shared" ref="G120:T120" si="46">G118*G119</f>
        <v>368908.61233669473</v>
      </c>
      <c r="H120" s="4">
        <f t="shared" si="46"/>
        <v>368908.61233669473</v>
      </c>
      <c r="I120" s="84">
        <f>SUM(F120:H120)</f>
        <v>2951268.8986935574</v>
      </c>
      <c r="J120" s="4">
        <f t="shared" si="46"/>
        <v>1179507.2374686801</v>
      </c>
      <c r="K120" s="4">
        <f t="shared" si="46"/>
        <v>1179507.2374686801</v>
      </c>
      <c r="L120" s="84">
        <f>SUM(J120:K120)</f>
        <v>2359014.4749373603</v>
      </c>
      <c r="M120" s="4">
        <f t="shared" si="46"/>
        <v>1271547.4962438028</v>
      </c>
      <c r="N120" s="4">
        <f t="shared" si="46"/>
        <v>1271547.4962438028</v>
      </c>
      <c r="O120" s="84">
        <f>SUM(M120:N120)</f>
        <v>2543094.9924876057</v>
      </c>
      <c r="P120" s="4">
        <f t="shared" si="46"/>
        <v>562992.34727812815</v>
      </c>
      <c r="Q120" s="4">
        <f t="shared" si="46"/>
        <v>562992.34727812815</v>
      </c>
      <c r="R120" s="84">
        <f>SUM(P120:Q120)</f>
        <v>1125984.6945562563</v>
      </c>
      <c r="S120" s="4">
        <f t="shared" si="46"/>
        <v>0</v>
      </c>
      <c r="T120" s="4">
        <f t="shared" si="46"/>
        <v>0</v>
      </c>
      <c r="U120" s="85">
        <f>SUM(S120:T120)</f>
        <v>0</v>
      </c>
      <c r="V120" s="1"/>
      <c r="W120" s="2"/>
      <c r="X120" s="2"/>
      <c r="Y120" s="2"/>
      <c r="Z120" s="2"/>
      <c r="AA120" s="2"/>
      <c r="AB120" s="2"/>
      <c r="AC120" s="2"/>
      <c r="AD120" s="2"/>
    </row>
    <row r="121" spans="1:30" ht="16.5" hidden="1" outlineLevel="2" thickBot="1" x14ac:dyDescent="0.3">
      <c r="A121" s="5"/>
      <c r="B121" s="7"/>
      <c r="C121" s="76" t="s">
        <v>43</v>
      </c>
      <c r="D121" s="6"/>
      <c r="E121" s="4"/>
      <c r="F121" s="8">
        <v>1</v>
      </c>
      <c r="G121" s="8">
        <v>6</v>
      </c>
      <c r="H121" s="8">
        <v>6</v>
      </c>
      <c r="I121" s="8"/>
      <c r="J121" s="8">
        <v>6</v>
      </c>
      <c r="K121" s="8">
        <v>7</v>
      </c>
      <c r="L121" s="8"/>
      <c r="M121" s="8">
        <v>6</v>
      </c>
      <c r="N121" s="8">
        <v>6</v>
      </c>
      <c r="O121" s="8"/>
      <c r="P121" s="8">
        <v>6</v>
      </c>
      <c r="Q121" s="8">
        <v>7</v>
      </c>
      <c r="R121" s="8"/>
      <c r="S121" s="175">
        <v>6</v>
      </c>
      <c r="T121" s="175">
        <v>6</v>
      </c>
      <c r="U121" s="89"/>
      <c r="V121" s="1"/>
      <c r="W121" s="2"/>
      <c r="X121" s="2"/>
      <c r="Y121" s="2"/>
      <c r="Z121" s="2"/>
      <c r="AA121" s="2"/>
      <c r="AB121" s="2"/>
      <c r="AC121" s="2"/>
      <c r="AD121" s="2"/>
    </row>
    <row r="122" spans="1:30" ht="16.5" hidden="1" outlineLevel="2" thickBot="1" x14ac:dyDescent="0.3">
      <c r="A122" s="5"/>
      <c r="B122" s="7"/>
      <c r="C122" s="76" t="s">
        <v>44</v>
      </c>
      <c r="D122" s="6"/>
      <c r="E122" s="4"/>
      <c r="F122" s="9">
        <v>1</v>
      </c>
      <c r="G122" s="10">
        <v>6</v>
      </c>
      <c r="H122" s="10">
        <v>6</v>
      </c>
      <c r="I122" s="10"/>
      <c r="J122" s="10">
        <v>6</v>
      </c>
      <c r="K122" s="10">
        <v>7</v>
      </c>
      <c r="L122" s="10"/>
      <c r="M122" s="10">
        <v>6</v>
      </c>
      <c r="N122" s="10">
        <v>6</v>
      </c>
      <c r="O122" s="10"/>
      <c r="P122" s="10">
        <v>6</v>
      </c>
      <c r="Q122" s="10">
        <v>7</v>
      </c>
      <c r="R122" s="10"/>
      <c r="S122" s="10">
        <v>6</v>
      </c>
      <c r="T122" s="10">
        <v>6</v>
      </c>
      <c r="U122" s="11"/>
      <c r="V122" s="1"/>
      <c r="W122" s="2"/>
      <c r="X122" s="2"/>
      <c r="Y122" s="2"/>
      <c r="Z122" s="2"/>
      <c r="AA122" s="2"/>
      <c r="AB122" s="2"/>
      <c r="AC122" s="2"/>
      <c r="AD122" s="2"/>
    </row>
    <row r="123" spans="1:30" hidden="1" outlineLevel="2" x14ac:dyDescent="0.25">
      <c r="A123" s="5"/>
      <c r="B123" s="7"/>
      <c r="C123" s="76" t="s">
        <v>35</v>
      </c>
      <c r="D123" s="6"/>
      <c r="E123" s="4"/>
      <c r="F123" s="79">
        <f>F122/F121</f>
        <v>1</v>
      </c>
      <c r="G123" s="79">
        <f t="shared" ref="G123:T123" si="47">G122/G121</f>
        <v>1</v>
      </c>
      <c r="H123" s="79">
        <f t="shared" si="47"/>
        <v>1</v>
      </c>
      <c r="I123" s="79"/>
      <c r="J123" s="79">
        <f t="shared" si="47"/>
        <v>1</v>
      </c>
      <c r="K123" s="79">
        <f t="shared" si="47"/>
        <v>1</v>
      </c>
      <c r="L123" s="79"/>
      <c r="M123" s="79">
        <f t="shared" si="47"/>
        <v>1</v>
      </c>
      <c r="N123" s="79">
        <f t="shared" si="47"/>
        <v>1</v>
      </c>
      <c r="O123" s="79"/>
      <c r="P123" s="79">
        <f t="shared" si="47"/>
        <v>1</v>
      </c>
      <c r="Q123" s="79">
        <f t="shared" si="47"/>
        <v>1</v>
      </c>
      <c r="R123" s="79"/>
      <c r="S123" s="79">
        <f t="shared" si="47"/>
        <v>1</v>
      </c>
      <c r="T123" s="79">
        <f t="shared" si="47"/>
        <v>1</v>
      </c>
      <c r="U123" s="92"/>
      <c r="V123" s="1"/>
      <c r="W123" s="2"/>
      <c r="X123" s="2"/>
      <c r="Y123" s="2"/>
      <c r="Z123" s="2"/>
      <c r="AA123" s="2"/>
      <c r="AB123" s="2"/>
      <c r="AC123" s="2"/>
      <c r="AD123" s="2"/>
    </row>
    <row r="124" spans="1:30" ht="16.5" hidden="1" outlineLevel="2" thickBot="1" x14ac:dyDescent="0.3">
      <c r="A124" s="130"/>
      <c r="B124" s="97" t="s">
        <v>42</v>
      </c>
      <c r="C124" s="98" t="s">
        <v>58</v>
      </c>
      <c r="D124" s="151"/>
      <c r="E124" s="100"/>
      <c r="F124" s="101">
        <f t="shared" ref="F124:T124" si="48">F123*F120</f>
        <v>2213451.6740201679</v>
      </c>
      <c r="G124" s="101">
        <f t="shared" si="48"/>
        <v>368908.61233669473</v>
      </c>
      <c r="H124" s="101">
        <f t="shared" si="48"/>
        <v>368908.61233669473</v>
      </c>
      <c r="I124" s="102">
        <f>SUM(F124:H124)</f>
        <v>2951268.8986935574</v>
      </c>
      <c r="J124" s="101">
        <f t="shared" si="48"/>
        <v>1179507.2374686801</v>
      </c>
      <c r="K124" s="101">
        <f t="shared" si="48"/>
        <v>1179507.2374686801</v>
      </c>
      <c r="L124" s="102">
        <f>SUM(J124:K124)</f>
        <v>2359014.4749373603</v>
      </c>
      <c r="M124" s="101">
        <f t="shared" si="48"/>
        <v>1271547.4962438028</v>
      </c>
      <c r="N124" s="101">
        <f t="shared" si="48"/>
        <v>1271547.4962438028</v>
      </c>
      <c r="O124" s="102">
        <f>SUM(M124:N124)</f>
        <v>2543094.9924876057</v>
      </c>
      <c r="P124" s="101">
        <f t="shared" si="48"/>
        <v>562992.34727812815</v>
      </c>
      <c r="Q124" s="101">
        <f t="shared" si="48"/>
        <v>562992.34727812815</v>
      </c>
      <c r="R124" s="102">
        <f>SUM(P124:Q124)</f>
        <v>1125984.6945562563</v>
      </c>
      <c r="S124" s="101">
        <f t="shared" si="48"/>
        <v>0</v>
      </c>
      <c r="T124" s="101">
        <f t="shared" si="48"/>
        <v>0</v>
      </c>
      <c r="U124" s="103">
        <f>SUM(S124:T124)</f>
        <v>0</v>
      </c>
      <c r="V124" s="1"/>
      <c r="W124" s="2"/>
      <c r="X124" s="2"/>
      <c r="Y124" s="2"/>
      <c r="Z124" s="2"/>
      <c r="AA124" s="2"/>
      <c r="AB124" s="2"/>
      <c r="AC124" s="2"/>
      <c r="AD124" s="2"/>
    </row>
    <row r="125" spans="1:30" hidden="1" outlineLevel="1" x14ac:dyDescent="0.25">
      <c r="A125" s="263" t="s">
        <v>30</v>
      </c>
      <c r="B125" s="262"/>
      <c r="C125" s="105"/>
      <c r="D125" s="106"/>
      <c r="E125" s="107"/>
      <c r="F125" s="107"/>
      <c r="G125" s="107"/>
      <c r="H125" s="107"/>
      <c r="I125" s="107"/>
      <c r="J125" s="107"/>
      <c r="K125" s="107"/>
      <c r="L125" s="107"/>
      <c r="M125" s="107"/>
      <c r="N125" s="107"/>
      <c r="O125" s="107"/>
      <c r="P125" s="107"/>
      <c r="Q125" s="107"/>
      <c r="R125" s="107"/>
      <c r="S125" s="107"/>
      <c r="T125" s="107"/>
      <c r="U125" s="74"/>
      <c r="V125" s="1"/>
      <c r="W125" s="2"/>
      <c r="X125" s="2"/>
      <c r="Y125" s="2"/>
      <c r="Z125" s="2"/>
      <c r="AA125" s="2"/>
      <c r="AB125" s="2"/>
      <c r="AC125" s="2"/>
      <c r="AD125" s="2"/>
    </row>
    <row r="126" spans="1:30" hidden="1" outlineLevel="2" x14ac:dyDescent="0.25">
      <c r="A126" s="150"/>
      <c r="B126" s="75"/>
      <c r="C126" s="76" t="s">
        <v>51</v>
      </c>
      <c r="D126" s="6"/>
      <c r="E126" s="4"/>
      <c r="F126" s="4"/>
      <c r="G126" s="4">
        <f>D139*$Y$28</f>
        <v>3689086.1233669468</v>
      </c>
      <c r="H126" s="4">
        <f>D139*$Y$28</f>
        <v>3689086.1233669468</v>
      </c>
      <c r="I126" s="4"/>
      <c r="J126" s="4">
        <f>D139*$Z$28</f>
        <v>3931690.7915622671</v>
      </c>
      <c r="K126" s="4">
        <f>D139*$Z$28</f>
        <v>3931690.7915622671</v>
      </c>
      <c r="L126" s="4"/>
      <c r="M126" s="4">
        <f>D139*$AA$28</f>
        <v>6357737.4812190142</v>
      </c>
      <c r="N126" s="4">
        <f>D139*$AA$28</f>
        <v>6357737.4812190142</v>
      </c>
      <c r="O126" s="4"/>
      <c r="P126" s="4">
        <f>D139*$AB$28</f>
        <v>5629923.472781281</v>
      </c>
      <c r="Q126" s="4">
        <f>D139*$AB$28</f>
        <v>5629923.472781281</v>
      </c>
      <c r="R126" s="4"/>
      <c r="S126" s="4">
        <f>D139*$AC$28</f>
        <v>3689086.1233669468</v>
      </c>
      <c r="T126" s="4">
        <f>D139*$AC$28</f>
        <v>3689086.1233669468</v>
      </c>
      <c r="U126" s="77"/>
      <c r="V126" s="1"/>
      <c r="W126" s="2"/>
      <c r="X126" s="2"/>
      <c r="Y126" s="2"/>
      <c r="Z126" s="2"/>
      <c r="AA126" s="2"/>
      <c r="AB126" s="2"/>
      <c r="AC126" s="2"/>
      <c r="AD126" s="2"/>
    </row>
    <row r="127" spans="1:30" hidden="1" outlineLevel="2" x14ac:dyDescent="0.25">
      <c r="A127" s="12"/>
      <c r="B127" s="78" t="s">
        <v>60</v>
      </c>
      <c r="C127" s="76"/>
      <c r="D127" s="6"/>
      <c r="E127" s="4"/>
      <c r="F127" s="4"/>
      <c r="G127" s="79">
        <v>0</v>
      </c>
      <c r="H127" s="79">
        <v>0</v>
      </c>
      <c r="I127" s="79"/>
      <c r="J127" s="79">
        <v>0</v>
      </c>
      <c r="K127" s="79">
        <v>0</v>
      </c>
      <c r="L127" s="79"/>
      <c r="M127" s="217">
        <v>0</v>
      </c>
      <c r="N127" s="217">
        <v>0.48</v>
      </c>
      <c r="O127" s="79"/>
      <c r="P127" s="79">
        <v>0.35</v>
      </c>
      <c r="Q127" s="79">
        <v>0.35</v>
      </c>
      <c r="R127" s="79"/>
      <c r="S127" s="110">
        <v>0.45500000000000002</v>
      </c>
      <c r="T127" s="110">
        <v>0.45500000000000002</v>
      </c>
      <c r="U127" s="92"/>
      <c r="V127" s="1"/>
      <c r="W127" s="2"/>
      <c r="X127" s="2"/>
      <c r="Y127" s="2"/>
      <c r="Z127" s="2"/>
      <c r="AA127" s="2"/>
      <c r="AB127" s="2"/>
      <c r="AC127" s="2"/>
      <c r="AD127" s="2"/>
    </row>
    <row r="128" spans="1:30" hidden="1" outlineLevel="2" x14ac:dyDescent="0.25">
      <c r="A128" s="150"/>
      <c r="B128" s="78" t="s">
        <v>59</v>
      </c>
      <c r="C128" s="76"/>
      <c r="D128" s="6"/>
      <c r="E128" s="52"/>
      <c r="F128" s="4"/>
      <c r="G128" s="79">
        <v>0.1</v>
      </c>
      <c r="H128" s="79">
        <v>0.1</v>
      </c>
      <c r="I128" s="79"/>
      <c r="J128" s="79">
        <v>0.2</v>
      </c>
      <c r="K128" s="79">
        <v>0.2</v>
      </c>
      <c r="L128" s="79"/>
      <c r="M128" s="79">
        <v>0.06</v>
      </c>
      <c r="N128" s="79">
        <v>0.06</v>
      </c>
      <c r="O128" s="79"/>
      <c r="P128" s="79">
        <v>0.05</v>
      </c>
      <c r="Q128" s="79">
        <v>0.05</v>
      </c>
      <c r="R128" s="79"/>
      <c r="S128" s="110">
        <v>4.4999999999999998E-2</v>
      </c>
      <c r="T128" s="110">
        <v>4.4999999999999998E-2</v>
      </c>
      <c r="U128" s="92"/>
      <c r="V128" s="1"/>
      <c r="W128" s="2"/>
      <c r="X128" s="2"/>
      <c r="Y128" s="2"/>
      <c r="Z128" s="2"/>
      <c r="AA128" s="2"/>
      <c r="AB128" s="2"/>
      <c r="AC128" s="2"/>
      <c r="AD128" s="2"/>
    </row>
    <row r="129" spans="1:30" hidden="1" outlineLevel="2" x14ac:dyDescent="0.25">
      <c r="A129" s="12"/>
      <c r="B129" s="83" t="s">
        <v>4</v>
      </c>
      <c r="C129" s="76" t="s">
        <v>52</v>
      </c>
      <c r="D129" s="6"/>
      <c r="E129" s="4"/>
      <c r="F129" s="4"/>
      <c r="G129" s="4">
        <f>G128*G126</f>
        <v>368908.61233669473</v>
      </c>
      <c r="H129" s="4">
        <f t="shared" ref="H129:T129" si="49">H128*H126</f>
        <v>368908.61233669473</v>
      </c>
      <c r="I129" s="84">
        <f>SUM(G129:H129)</f>
        <v>737817.22467338946</v>
      </c>
      <c r="J129" s="4">
        <f t="shared" si="49"/>
        <v>786338.15831245342</v>
      </c>
      <c r="K129" s="4">
        <f t="shared" si="49"/>
        <v>786338.15831245342</v>
      </c>
      <c r="L129" s="84">
        <f>SUM(J129:K129)</f>
        <v>1572676.3166249068</v>
      </c>
      <c r="M129" s="4">
        <f t="shared" si="49"/>
        <v>381464.24887314084</v>
      </c>
      <c r="N129" s="4">
        <f t="shared" si="49"/>
        <v>381464.24887314084</v>
      </c>
      <c r="O129" s="84">
        <f>SUM(M129:N129)</f>
        <v>762928.49774628168</v>
      </c>
      <c r="P129" s="4">
        <f t="shared" si="49"/>
        <v>281496.17363906407</v>
      </c>
      <c r="Q129" s="4">
        <f t="shared" si="49"/>
        <v>281496.17363906407</v>
      </c>
      <c r="R129" s="84">
        <f>SUM(P129:Q129)</f>
        <v>562992.34727812815</v>
      </c>
      <c r="S129" s="4">
        <f t="shared" si="49"/>
        <v>166008.87555151261</v>
      </c>
      <c r="T129" s="4">
        <f t="shared" si="49"/>
        <v>166008.87555151261</v>
      </c>
      <c r="U129" s="85">
        <f>SUM(S129:T129)</f>
        <v>332017.75110302522</v>
      </c>
      <c r="V129" s="1"/>
      <c r="W129" s="2"/>
      <c r="X129" s="2"/>
      <c r="Y129" s="2"/>
      <c r="Z129" s="2"/>
      <c r="AA129" s="2"/>
      <c r="AB129" s="2"/>
      <c r="AC129" s="2"/>
      <c r="AD129" s="2"/>
    </row>
    <row r="130" spans="1:30" hidden="1" outlineLevel="2" x14ac:dyDescent="0.25">
      <c r="A130" s="12"/>
      <c r="B130" s="7"/>
      <c r="C130" s="76" t="s">
        <v>53</v>
      </c>
      <c r="D130" s="6"/>
      <c r="E130" s="4"/>
      <c r="F130" s="4"/>
      <c r="G130" s="4">
        <f>G127*G126</f>
        <v>0</v>
      </c>
      <c r="H130" s="4">
        <f t="shared" ref="H130:T130" si="50">H127*H126</f>
        <v>0</v>
      </c>
      <c r="I130" s="4"/>
      <c r="J130" s="4">
        <f t="shared" si="50"/>
        <v>0</v>
      </c>
      <c r="K130" s="4">
        <f t="shared" si="50"/>
        <v>0</v>
      </c>
      <c r="L130" s="4"/>
      <c r="M130" s="4">
        <f t="shared" si="50"/>
        <v>0</v>
      </c>
      <c r="N130" s="4">
        <f t="shared" si="50"/>
        <v>3051713.9909851267</v>
      </c>
      <c r="O130" s="4"/>
      <c r="P130" s="4">
        <f t="shared" si="50"/>
        <v>1970473.2154734482</v>
      </c>
      <c r="Q130" s="4">
        <f t="shared" si="50"/>
        <v>1970473.2154734482</v>
      </c>
      <c r="R130" s="4"/>
      <c r="S130" s="4">
        <f t="shared" si="50"/>
        <v>1678534.1861319609</v>
      </c>
      <c r="T130" s="4">
        <f t="shared" si="50"/>
        <v>1678534.1861319609</v>
      </c>
      <c r="U130" s="77"/>
      <c r="V130" s="1"/>
      <c r="W130" s="2"/>
      <c r="X130" s="2"/>
      <c r="Y130" s="2"/>
      <c r="Z130" s="2"/>
      <c r="AA130" s="2"/>
      <c r="AB130" s="2"/>
      <c r="AC130" s="2"/>
      <c r="AD130" s="2"/>
    </row>
    <row r="131" spans="1:30" hidden="1" outlineLevel="2" x14ac:dyDescent="0.25">
      <c r="A131" s="12"/>
      <c r="B131" s="7"/>
      <c r="C131" s="76" t="s">
        <v>45</v>
      </c>
      <c r="D131" s="6"/>
      <c r="E131" s="4"/>
      <c r="F131" s="39"/>
      <c r="G131" s="152">
        <v>4</v>
      </c>
      <c r="H131" s="152">
        <v>4</v>
      </c>
      <c r="I131" s="8"/>
      <c r="J131" s="152">
        <v>4</v>
      </c>
      <c r="K131" s="152">
        <v>4</v>
      </c>
      <c r="L131" s="8"/>
      <c r="M131" s="214">
        <v>4</v>
      </c>
      <c r="N131" s="214">
        <v>1</v>
      </c>
      <c r="O131" s="213"/>
      <c r="P131" s="214">
        <v>1</v>
      </c>
      <c r="Q131" s="214">
        <v>1</v>
      </c>
      <c r="R131" s="213"/>
      <c r="S131" s="214">
        <v>1</v>
      </c>
      <c r="T131" s="214">
        <v>1</v>
      </c>
      <c r="U131" s="89"/>
      <c r="V131" s="1"/>
      <c r="W131" s="2"/>
      <c r="X131" s="2"/>
      <c r="Y131" s="2"/>
      <c r="Z131" s="2"/>
      <c r="AA131" s="2"/>
      <c r="AB131" s="2"/>
      <c r="AC131" s="2"/>
      <c r="AD131" s="2"/>
    </row>
    <row r="132" spans="1:30" ht="16.5" hidden="1" outlineLevel="2" thickBot="1" x14ac:dyDescent="0.3">
      <c r="A132" s="12"/>
      <c r="B132" s="7"/>
      <c r="C132" s="76" t="s">
        <v>46</v>
      </c>
      <c r="D132" s="6"/>
      <c r="E132" s="4"/>
      <c r="F132" s="39"/>
      <c r="G132" s="152">
        <v>0</v>
      </c>
      <c r="H132" s="152">
        <v>0</v>
      </c>
      <c r="I132" s="8"/>
      <c r="J132" s="152">
        <v>0</v>
      </c>
      <c r="K132" s="152">
        <v>0</v>
      </c>
      <c r="L132" s="8"/>
      <c r="M132" s="152">
        <v>0</v>
      </c>
      <c r="N132" s="152">
        <v>3</v>
      </c>
      <c r="O132" s="8"/>
      <c r="P132" s="152">
        <v>3</v>
      </c>
      <c r="Q132" s="152">
        <v>3</v>
      </c>
      <c r="R132" s="8"/>
      <c r="S132" s="152">
        <v>3</v>
      </c>
      <c r="T132" s="152">
        <v>3</v>
      </c>
      <c r="U132" s="89"/>
      <c r="V132" s="1"/>
      <c r="W132" s="2"/>
      <c r="X132" s="2"/>
      <c r="Y132" s="2"/>
      <c r="Z132" s="2"/>
      <c r="AA132" s="2"/>
      <c r="AB132" s="2"/>
      <c r="AC132" s="2"/>
      <c r="AD132" s="2"/>
    </row>
    <row r="133" spans="1:30" hidden="1" outlineLevel="2" x14ac:dyDescent="0.25">
      <c r="A133" s="12"/>
      <c r="B133" s="7"/>
      <c r="C133" s="76" t="s">
        <v>47</v>
      </c>
      <c r="D133" s="6"/>
      <c r="E133" s="4"/>
      <c r="F133" s="8"/>
      <c r="G133" s="27">
        <v>4</v>
      </c>
      <c r="H133" s="28">
        <v>4</v>
      </c>
      <c r="I133" s="14"/>
      <c r="J133" s="28">
        <v>4</v>
      </c>
      <c r="K133" s="28">
        <v>4</v>
      </c>
      <c r="L133" s="14"/>
      <c r="M133" s="28">
        <v>4</v>
      </c>
      <c r="N133" s="28">
        <v>1</v>
      </c>
      <c r="O133" s="14"/>
      <c r="P133" s="28">
        <v>1</v>
      </c>
      <c r="Q133" s="28">
        <v>1</v>
      </c>
      <c r="R133" s="14"/>
      <c r="S133" s="28">
        <v>1</v>
      </c>
      <c r="T133" s="28">
        <v>1</v>
      </c>
      <c r="U133" s="23"/>
      <c r="V133" s="1"/>
      <c r="W133" s="2"/>
      <c r="X133" s="2"/>
      <c r="Y133" s="2"/>
      <c r="Z133" s="2"/>
      <c r="AA133" s="2"/>
      <c r="AB133" s="2"/>
      <c r="AC133" s="2"/>
      <c r="AD133" s="2"/>
    </row>
    <row r="134" spans="1:30" ht="16.5" hidden="1" outlineLevel="2" thickBot="1" x14ac:dyDescent="0.3">
      <c r="A134" s="12"/>
      <c r="B134" s="7"/>
      <c r="C134" s="76" t="s">
        <v>48</v>
      </c>
      <c r="D134" s="6"/>
      <c r="E134" s="4"/>
      <c r="F134" s="8"/>
      <c r="G134" s="29">
        <v>0</v>
      </c>
      <c r="H134" s="30">
        <v>0</v>
      </c>
      <c r="I134" s="17"/>
      <c r="J134" s="30">
        <v>0</v>
      </c>
      <c r="K134" s="30">
        <v>0</v>
      </c>
      <c r="L134" s="17"/>
      <c r="M134" s="30">
        <v>0</v>
      </c>
      <c r="N134" s="30">
        <v>3</v>
      </c>
      <c r="O134" s="17"/>
      <c r="P134" s="30">
        <v>3</v>
      </c>
      <c r="Q134" s="30">
        <v>3</v>
      </c>
      <c r="R134" s="17"/>
      <c r="S134" s="30">
        <v>3</v>
      </c>
      <c r="T134" s="30">
        <v>3</v>
      </c>
      <c r="U134" s="26"/>
      <c r="V134" s="1"/>
      <c r="W134" s="2"/>
      <c r="X134" s="2"/>
      <c r="Y134" s="2"/>
      <c r="Z134" s="2"/>
      <c r="AA134" s="2"/>
      <c r="AB134" s="2"/>
      <c r="AC134" s="2"/>
      <c r="AD134" s="2"/>
    </row>
    <row r="135" spans="1:30" hidden="1" outlineLevel="2" x14ac:dyDescent="0.25">
      <c r="A135" s="12"/>
      <c r="B135" s="7"/>
      <c r="C135" s="76" t="s">
        <v>36</v>
      </c>
      <c r="D135" s="6"/>
      <c r="E135" s="4"/>
      <c r="F135" s="79"/>
      <c r="G135" s="79">
        <f t="shared" ref="G135:K135" si="51">G133/G131</f>
        <v>1</v>
      </c>
      <c r="H135" s="79">
        <f t="shared" si="51"/>
        <v>1</v>
      </c>
      <c r="I135" s="79"/>
      <c r="J135" s="79">
        <f t="shared" si="51"/>
        <v>1</v>
      </c>
      <c r="K135" s="79">
        <f t="shared" si="51"/>
        <v>1</v>
      </c>
      <c r="L135" s="79"/>
      <c r="M135" s="79">
        <f>M133/M131</f>
        <v>1</v>
      </c>
      <c r="N135" s="79">
        <f>N133/N131</f>
        <v>1</v>
      </c>
      <c r="O135" s="79"/>
      <c r="P135" s="79">
        <f t="shared" ref="P135:Q135" si="52">P133/P131</f>
        <v>1</v>
      </c>
      <c r="Q135" s="79">
        <f t="shared" si="52"/>
        <v>1</v>
      </c>
      <c r="R135" s="79"/>
      <c r="S135" s="79">
        <f t="shared" ref="S135:T135" si="53">S133/S131</f>
        <v>1</v>
      </c>
      <c r="T135" s="79">
        <f t="shared" si="53"/>
        <v>1</v>
      </c>
      <c r="U135" s="92"/>
      <c r="V135" s="1"/>
      <c r="W135" s="2"/>
      <c r="X135" s="2"/>
      <c r="Y135" s="2"/>
      <c r="Z135" s="2"/>
      <c r="AA135" s="2"/>
      <c r="AB135" s="2"/>
      <c r="AC135" s="2"/>
      <c r="AD135" s="2"/>
    </row>
    <row r="136" spans="1:30" hidden="1" outlineLevel="2" x14ac:dyDescent="0.25">
      <c r="A136" s="12"/>
      <c r="B136" s="7"/>
      <c r="C136" s="76" t="s">
        <v>37</v>
      </c>
      <c r="D136" s="6"/>
      <c r="E136" s="4"/>
      <c r="F136" s="79"/>
      <c r="G136" s="79">
        <v>0</v>
      </c>
      <c r="H136" s="79">
        <v>0</v>
      </c>
      <c r="I136" s="79"/>
      <c r="J136" s="79">
        <v>0</v>
      </c>
      <c r="K136" s="79">
        <v>0</v>
      </c>
      <c r="L136" s="79"/>
      <c r="M136" s="79">
        <v>0</v>
      </c>
      <c r="N136" s="79">
        <f>N134/N132</f>
        <v>1</v>
      </c>
      <c r="O136" s="79"/>
      <c r="P136" s="79">
        <f>P134/P132</f>
        <v>1</v>
      </c>
      <c r="Q136" s="79">
        <f>Q134/Q132</f>
        <v>1</v>
      </c>
      <c r="R136" s="79"/>
      <c r="S136" s="79">
        <f>S134/S132</f>
        <v>1</v>
      </c>
      <c r="T136" s="79">
        <f>T134/T132</f>
        <v>1</v>
      </c>
      <c r="U136" s="92"/>
      <c r="V136" s="1"/>
      <c r="W136" s="2"/>
      <c r="X136" s="2"/>
      <c r="Y136" s="2"/>
      <c r="Z136" s="2"/>
      <c r="AA136" s="2"/>
      <c r="AB136" s="2"/>
      <c r="AC136" s="2"/>
      <c r="AD136" s="2"/>
    </row>
    <row r="137" spans="1:30" hidden="1" outlineLevel="2" x14ac:dyDescent="0.25">
      <c r="A137" s="12"/>
      <c r="B137" s="125" t="s">
        <v>42</v>
      </c>
      <c r="C137" s="126" t="s">
        <v>56</v>
      </c>
      <c r="D137" s="127"/>
      <c r="E137" s="4"/>
      <c r="F137" s="127"/>
      <c r="G137" s="69">
        <f t="shared" ref="G137:T137" si="54">G135*G129</f>
        <v>368908.61233669473</v>
      </c>
      <c r="H137" s="69">
        <f t="shared" si="54"/>
        <v>368908.61233669473</v>
      </c>
      <c r="I137" s="128">
        <f>SUM(G137:H137)</f>
        <v>737817.22467338946</v>
      </c>
      <c r="J137" s="69">
        <f t="shared" si="54"/>
        <v>786338.15831245342</v>
      </c>
      <c r="K137" s="69">
        <f t="shared" si="54"/>
        <v>786338.15831245342</v>
      </c>
      <c r="L137" s="128">
        <f>SUM(J137:K137)</f>
        <v>1572676.3166249068</v>
      </c>
      <c r="M137" s="69">
        <f t="shared" si="54"/>
        <v>381464.24887314084</v>
      </c>
      <c r="N137" s="69">
        <f t="shared" si="54"/>
        <v>381464.24887314084</v>
      </c>
      <c r="O137" s="128">
        <f>SUM(M137:N137)</f>
        <v>762928.49774628168</v>
      </c>
      <c r="P137" s="69">
        <f t="shared" si="54"/>
        <v>281496.17363906407</v>
      </c>
      <c r="Q137" s="69">
        <f t="shared" si="54"/>
        <v>281496.17363906407</v>
      </c>
      <c r="R137" s="128">
        <f>SUM(P137:Q137)</f>
        <v>562992.34727812815</v>
      </c>
      <c r="S137" s="69">
        <f t="shared" si="54"/>
        <v>166008.87555151261</v>
      </c>
      <c r="T137" s="69">
        <f t="shared" si="54"/>
        <v>166008.87555151261</v>
      </c>
      <c r="U137" s="129">
        <f>SUM(S137:T137)</f>
        <v>332017.75110302522</v>
      </c>
      <c r="V137" s="1"/>
      <c r="W137" s="2"/>
      <c r="X137" s="2"/>
      <c r="Y137" s="2"/>
      <c r="Z137" s="2"/>
      <c r="AA137" s="2"/>
      <c r="AB137" s="2"/>
      <c r="AC137" s="2"/>
      <c r="AD137" s="2"/>
    </row>
    <row r="138" spans="1:30" ht="16.5" hidden="1" outlineLevel="2" thickBot="1" x14ac:dyDescent="0.3">
      <c r="A138" s="153"/>
      <c r="B138" s="131" t="s">
        <v>42</v>
      </c>
      <c r="C138" s="98" t="s">
        <v>57</v>
      </c>
      <c r="D138" s="6"/>
      <c r="E138" s="100"/>
      <c r="F138" s="132"/>
      <c r="G138" s="101">
        <f t="shared" ref="G138:T138" si="55">G136*G130</f>
        <v>0</v>
      </c>
      <c r="H138" s="101">
        <f t="shared" si="55"/>
        <v>0</v>
      </c>
      <c r="I138" s="133">
        <f>SUM(G138:H138)</f>
        <v>0</v>
      </c>
      <c r="J138" s="101">
        <f t="shared" si="55"/>
        <v>0</v>
      </c>
      <c r="K138" s="101">
        <f t="shared" si="55"/>
        <v>0</v>
      </c>
      <c r="L138" s="133">
        <f>SUM(J138:K138)</f>
        <v>0</v>
      </c>
      <c r="M138" s="220">
        <f t="shared" si="55"/>
        <v>0</v>
      </c>
      <c r="N138" s="220">
        <f t="shared" si="55"/>
        <v>3051713.9909851267</v>
      </c>
      <c r="O138" s="133">
        <f>SUM(M138:N138)</f>
        <v>3051713.9909851267</v>
      </c>
      <c r="P138" s="101">
        <f t="shared" si="55"/>
        <v>1970473.2154734482</v>
      </c>
      <c r="Q138" s="101">
        <f t="shared" si="55"/>
        <v>1970473.2154734482</v>
      </c>
      <c r="R138" s="133">
        <f>SUM(P138:Q138)</f>
        <v>3940946.4309468963</v>
      </c>
      <c r="S138" s="101">
        <f t="shared" si="55"/>
        <v>1678534.1861319609</v>
      </c>
      <c r="T138" s="101">
        <f t="shared" si="55"/>
        <v>1678534.1861319609</v>
      </c>
      <c r="U138" s="134">
        <f>SUM(S138:T138)</f>
        <v>3357068.3722639219</v>
      </c>
      <c r="V138" s="1"/>
      <c r="W138" s="2"/>
      <c r="X138" s="2"/>
      <c r="Y138" s="2"/>
      <c r="Z138" s="2"/>
      <c r="AA138" s="2"/>
      <c r="AB138" s="2"/>
      <c r="AC138" s="2"/>
      <c r="AD138" s="2"/>
    </row>
    <row r="139" spans="1:30" ht="16.5" collapsed="1" thickBot="1" x14ac:dyDescent="0.3">
      <c r="A139" s="135" t="str">
        <f>B129</f>
        <v>2.d.i</v>
      </c>
      <c r="B139" s="255" t="s">
        <v>79</v>
      </c>
      <c r="C139" s="256"/>
      <c r="D139" s="19">
        <v>23297524</v>
      </c>
      <c r="E139" s="136">
        <f>SUM(F139:H139)+SUM(J139:K139)+SUM(M139:N139)+SUM(P139:Q139)+SUM(S139:T139)</f>
        <v>23297523.992296457</v>
      </c>
      <c r="F139" s="137">
        <f t="shared" ref="F139:T139" si="56">F124+F137+F138</f>
        <v>2213451.6740201679</v>
      </c>
      <c r="G139" s="154">
        <f t="shared" si="56"/>
        <v>737817.22467338946</v>
      </c>
      <c r="H139" s="154">
        <f t="shared" si="56"/>
        <v>737817.22467338946</v>
      </c>
      <c r="I139" s="140">
        <f>SUM(F139:H139)</f>
        <v>3689086.1233669468</v>
      </c>
      <c r="J139" s="154">
        <f t="shared" si="56"/>
        <v>1965845.3957811336</v>
      </c>
      <c r="K139" s="154">
        <f t="shared" si="56"/>
        <v>1965845.3957811336</v>
      </c>
      <c r="L139" s="140">
        <f>SUM(J139:K139)</f>
        <v>3931690.7915622671</v>
      </c>
      <c r="M139" s="223">
        <f t="shared" si="56"/>
        <v>1653011.7451169437</v>
      </c>
      <c r="N139" s="223">
        <f t="shared" si="56"/>
        <v>4704725.7361020707</v>
      </c>
      <c r="O139" s="140">
        <f>SUM(M139:N139)</f>
        <v>6357737.4812190142</v>
      </c>
      <c r="P139" s="154">
        <f t="shared" si="56"/>
        <v>2814961.7363906405</v>
      </c>
      <c r="Q139" s="154">
        <f t="shared" si="56"/>
        <v>2814961.7363906405</v>
      </c>
      <c r="R139" s="140">
        <f>SUM(P139:Q139)</f>
        <v>5629923.472781281</v>
      </c>
      <c r="S139" s="154">
        <f t="shared" si="56"/>
        <v>1844543.0616834736</v>
      </c>
      <c r="T139" s="154">
        <f t="shared" si="56"/>
        <v>1844543.0616834736</v>
      </c>
      <c r="U139" s="141">
        <f>SUM(S139:T139)</f>
        <v>3689086.1233669473</v>
      </c>
      <c r="V139" s="1"/>
      <c r="W139" s="1"/>
      <c r="X139" s="2"/>
      <c r="Y139" s="2"/>
      <c r="Z139" s="2"/>
      <c r="AA139" s="2"/>
      <c r="AB139" s="2"/>
      <c r="AC139" s="2"/>
      <c r="AD139" s="2"/>
    </row>
    <row r="140" spans="1:30" ht="16.5" thickBot="1" x14ac:dyDescent="0.3">
      <c r="A140" s="270"/>
      <c r="B140" s="283"/>
      <c r="C140" s="283"/>
      <c r="D140" s="284"/>
      <c r="E140" s="283"/>
      <c r="F140" s="284"/>
      <c r="G140" s="284"/>
      <c r="H140" s="284"/>
      <c r="I140" s="284"/>
      <c r="J140" s="284"/>
      <c r="K140" s="284"/>
      <c r="L140" s="284"/>
      <c r="M140" s="284"/>
      <c r="N140" s="284"/>
      <c r="O140" s="284"/>
      <c r="P140" s="284"/>
      <c r="Q140" s="284"/>
      <c r="R140" s="284"/>
      <c r="S140" s="284"/>
      <c r="T140" s="284"/>
      <c r="U140" s="273"/>
      <c r="V140" s="1"/>
      <c r="W140" s="2"/>
      <c r="X140" s="2"/>
      <c r="Y140" s="2"/>
      <c r="Z140" s="2"/>
      <c r="AA140" s="2"/>
      <c r="AB140" s="2"/>
      <c r="AC140" s="2"/>
      <c r="AD140" s="2"/>
    </row>
    <row r="141" spans="1:30" hidden="1" outlineLevel="1" x14ac:dyDescent="0.25">
      <c r="A141" s="159" t="str">
        <f>A166</f>
        <v>3.a.i</v>
      </c>
      <c r="B141" s="290" t="s">
        <v>93</v>
      </c>
      <c r="C141" s="291"/>
      <c r="D141" s="291"/>
      <c r="E141" s="291"/>
      <c r="F141" s="291"/>
      <c r="G141" s="168"/>
      <c r="H141" s="168"/>
      <c r="I141" s="168"/>
      <c r="J141" s="168"/>
      <c r="K141" s="168"/>
      <c r="L141" s="168"/>
      <c r="M141" s="168"/>
      <c r="N141" s="167"/>
      <c r="O141" s="167"/>
      <c r="P141" s="167"/>
      <c r="Q141" s="142"/>
      <c r="R141" s="142"/>
      <c r="S141" s="142"/>
      <c r="T141" s="142"/>
      <c r="U141" s="77"/>
      <c r="V141" s="1"/>
      <c r="W141" s="2"/>
      <c r="X141" s="2"/>
      <c r="Y141" s="2"/>
      <c r="Z141" s="2"/>
      <c r="AA141" s="2"/>
      <c r="AB141" s="2"/>
      <c r="AC141" s="2"/>
      <c r="AD141" s="2"/>
    </row>
    <row r="142" spans="1:30" hidden="1" outlineLevel="1" x14ac:dyDescent="0.25">
      <c r="A142" s="146"/>
      <c r="B142" s="147"/>
      <c r="C142" s="148" t="s">
        <v>62</v>
      </c>
      <c r="D142" s="59"/>
      <c r="E142" s="60"/>
      <c r="F142" s="61"/>
      <c r="G142" s="61" t="s">
        <v>31</v>
      </c>
      <c r="H142" s="62">
        <f>H143*D166</f>
        <v>2864649.2376952963</v>
      </c>
      <c r="I142" s="63"/>
      <c r="J142" s="63" t="s">
        <v>32</v>
      </c>
      <c r="K142" s="62">
        <f>K143*D166</f>
        <v>3052774.5634950818</v>
      </c>
      <c r="L142" s="63"/>
      <c r="M142" s="64" t="s">
        <v>33</v>
      </c>
      <c r="N142" s="62">
        <f>N143*$D166</f>
        <v>4936719.5988096213</v>
      </c>
      <c r="O142" s="63"/>
      <c r="P142" s="64" t="s">
        <v>34</v>
      </c>
      <c r="Q142" s="62">
        <f>Q143*$D166</f>
        <v>4371446.3623047033</v>
      </c>
      <c r="R142" s="63"/>
      <c r="S142" s="64" t="s">
        <v>41</v>
      </c>
      <c r="T142" s="65">
        <f>T143*$D166</f>
        <v>2864649.2376952963</v>
      </c>
      <c r="U142" s="66"/>
      <c r="V142" s="1"/>
      <c r="W142" s="2"/>
      <c r="X142" s="2"/>
      <c r="Y142" s="2"/>
      <c r="Z142" s="2"/>
      <c r="AA142" s="2"/>
      <c r="AB142" s="2"/>
      <c r="AC142" s="2"/>
      <c r="AD142" s="2"/>
    </row>
    <row r="143" spans="1:30" ht="16.5" hidden="1" outlineLevel="1" thickBot="1" x14ac:dyDescent="0.3">
      <c r="A143" s="146"/>
      <c r="B143" s="147"/>
      <c r="C143" s="59"/>
      <c r="D143" s="59"/>
      <c r="E143" s="60"/>
      <c r="F143" s="61"/>
      <c r="G143" s="61"/>
      <c r="H143" s="68">
        <v>0.15835331073819955</v>
      </c>
      <c r="I143" s="63"/>
      <c r="J143" s="61"/>
      <c r="K143" s="68">
        <v>0.16875258328511203</v>
      </c>
      <c r="L143" s="63"/>
      <c r="M143" s="69"/>
      <c r="N143" s="68">
        <v>0.27289410597668839</v>
      </c>
      <c r="O143" s="63"/>
      <c r="P143" s="69"/>
      <c r="Q143" s="68">
        <v>0.24164668926180044</v>
      </c>
      <c r="R143" s="63"/>
      <c r="S143" s="70"/>
      <c r="T143" s="71">
        <v>0.15835331073819955</v>
      </c>
      <c r="U143" s="66"/>
      <c r="V143" s="1"/>
      <c r="W143" s="2"/>
      <c r="X143" s="2"/>
      <c r="Y143" s="2"/>
      <c r="Z143" s="2"/>
      <c r="AA143" s="2"/>
      <c r="AB143" s="2"/>
      <c r="AC143" s="2"/>
      <c r="AD143" s="2"/>
    </row>
    <row r="144" spans="1:30" hidden="1" outlineLevel="1" x14ac:dyDescent="0.25">
      <c r="A144" s="261" t="s">
        <v>14</v>
      </c>
      <c r="B144" s="262"/>
      <c r="C144" s="164"/>
      <c r="D144" s="165"/>
      <c r="E144" s="165"/>
      <c r="F144" s="169"/>
      <c r="G144" s="170"/>
      <c r="H144" s="170"/>
      <c r="I144" s="170"/>
      <c r="J144" s="170"/>
      <c r="K144" s="170"/>
      <c r="L144" s="170"/>
      <c r="M144" s="170"/>
      <c r="N144" s="169"/>
      <c r="O144" s="169"/>
      <c r="P144" s="169"/>
      <c r="Q144" s="166"/>
      <c r="R144" s="166"/>
      <c r="S144" s="166"/>
      <c r="T144" s="166"/>
      <c r="U144" s="74"/>
      <c r="V144" s="1"/>
      <c r="W144" s="2"/>
      <c r="X144" s="2"/>
      <c r="Y144" s="2"/>
      <c r="Z144" s="2"/>
      <c r="AA144" s="2"/>
      <c r="AB144" s="2"/>
      <c r="AC144" s="2"/>
      <c r="AD144" s="2"/>
    </row>
    <row r="145" spans="1:30" hidden="1" outlineLevel="2" x14ac:dyDescent="0.25">
      <c r="A145" s="5"/>
      <c r="B145" s="75"/>
      <c r="C145" s="76" t="s">
        <v>51</v>
      </c>
      <c r="D145" s="6"/>
      <c r="E145" s="4"/>
      <c r="F145" s="4">
        <f>D166*$Y$28</f>
        <v>2864529.70982202</v>
      </c>
      <c r="G145" s="4">
        <f>D166*$Y$28</f>
        <v>2864529.70982202</v>
      </c>
      <c r="H145" s="4">
        <f>D166*$Y$28</f>
        <v>2864529.70982202</v>
      </c>
      <c r="I145" s="4"/>
      <c r="J145" s="4">
        <f>D166*$Z$28</f>
        <v>3052909.2316188021</v>
      </c>
      <c r="K145" s="4">
        <f>D166*$Z$28</f>
        <v>3052909.2316188021</v>
      </c>
      <c r="L145" s="4"/>
      <c r="M145" s="4">
        <f>D166*$AA$28</f>
        <v>4936704.4555683248</v>
      </c>
      <c r="N145" s="4">
        <f>D166*$AA$28</f>
        <v>4936704.4555683248</v>
      </c>
      <c r="O145" s="4"/>
      <c r="P145" s="4">
        <f>D166*$AB$28</f>
        <v>4371565.8871871261</v>
      </c>
      <c r="Q145" s="4">
        <f>D166*$AB$28</f>
        <v>4371565.8871871261</v>
      </c>
      <c r="R145" s="4"/>
      <c r="S145" s="4">
        <f>D166*$AC$28</f>
        <v>2864529.70982202</v>
      </c>
      <c r="T145" s="4">
        <f>D166*$AC$28</f>
        <v>2864529.70982202</v>
      </c>
      <c r="U145" s="77"/>
      <c r="V145" s="1"/>
      <c r="W145" s="2"/>
      <c r="X145" s="2"/>
      <c r="Y145" s="2"/>
      <c r="Z145" s="2"/>
      <c r="AA145" s="2"/>
      <c r="AB145" s="2"/>
      <c r="AC145" s="2"/>
      <c r="AD145" s="2"/>
    </row>
    <row r="146" spans="1:30" hidden="1" outlineLevel="2" x14ac:dyDescent="0.25">
      <c r="A146" s="150"/>
      <c r="B146" s="78" t="s">
        <v>59</v>
      </c>
      <c r="C146" s="76"/>
      <c r="D146" s="6"/>
      <c r="E146" s="4"/>
      <c r="F146" s="79">
        <v>0.6</v>
      </c>
      <c r="G146" s="79">
        <v>0.1</v>
      </c>
      <c r="H146" s="79">
        <v>0.1</v>
      </c>
      <c r="I146" s="79"/>
      <c r="J146" s="79">
        <v>0.3</v>
      </c>
      <c r="K146" s="79">
        <v>0.3</v>
      </c>
      <c r="L146" s="79"/>
      <c r="M146" s="79">
        <v>0.2</v>
      </c>
      <c r="N146" s="79">
        <v>0.2</v>
      </c>
      <c r="O146" s="79"/>
      <c r="P146" s="79">
        <v>0.1</v>
      </c>
      <c r="Q146" s="79">
        <v>0.1</v>
      </c>
      <c r="R146" s="79"/>
      <c r="S146" s="79">
        <v>0</v>
      </c>
      <c r="T146" s="79">
        <v>0</v>
      </c>
      <c r="U146" s="77"/>
      <c r="V146" s="1"/>
      <c r="W146" s="2"/>
      <c r="X146" s="2"/>
      <c r="Y146" s="2"/>
      <c r="Z146" s="2"/>
      <c r="AA146" s="2"/>
      <c r="AB146" s="2"/>
      <c r="AC146" s="2"/>
      <c r="AD146" s="2"/>
    </row>
    <row r="147" spans="1:30" hidden="1" outlineLevel="2" x14ac:dyDescent="0.25">
      <c r="A147" s="5"/>
      <c r="B147" s="83" t="str">
        <f>B156</f>
        <v>3.a.i</v>
      </c>
      <c r="C147" s="76" t="s">
        <v>52</v>
      </c>
      <c r="D147" s="6"/>
      <c r="E147" s="4"/>
      <c r="F147" s="4">
        <f>F145*F146</f>
        <v>1718717.8258932119</v>
      </c>
      <c r="G147" s="4">
        <f t="shared" ref="G147:T147" si="57">G145*G146</f>
        <v>286452.97098220204</v>
      </c>
      <c r="H147" s="4">
        <f t="shared" si="57"/>
        <v>286452.97098220204</v>
      </c>
      <c r="I147" s="84">
        <f>SUM(F147:H147)</f>
        <v>2291623.7678576158</v>
      </c>
      <c r="J147" s="4">
        <f t="shared" si="57"/>
        <v>915872.76948564057</v>
      </c>
      <c r="K147" s="4">
        <f t="shared" si="57"/>
        <v>915872.76948564057</v>
      </c>
      <c r="L147" s="84">
        <f>SUM(J147:K147)</f>
        <v>1831745.5389712811</v>
      </c>
      <c r="M147" s="4">
        <f t="shared" si="57"/>
        <v>987340.89111366495</v>
      </c>
      <c r="N147" s="4">
        <f t="shared" si="57"/>
        <v>987340.89111366495</v>
      </c>
      <c r="O147" s="84">
        <f>SUM(M147:N147)</f>
        <v>1974681.7822273299</v>
      </c>
      <c r="P147" s="4">
        <f t="shared" si="57"/>
        <v>437156.58871871262</v>
      </c>
      <c r="Q147" s="4">
        <f t="shared" si="57"/>
        <v>437156.58871871262</v>
      </c>
      <c r="R147" s="84">
        <f>SUM(P147:Q147)</f>
        <v>874313.17743742524</v>
      </c>
      <c r="S147" s="4">
        <f t="shared" si="57"/>
        <v>0</v>
      </c>
      <c r="T147" s="4">
        <f t="shared" si="57"/>
        <v>0</v>
      </c>
      <c r="U147" s="85">
        <f>SUM(S147:T147)</f>
        <v>0</v>
      </c>
      <c r="V147" s="1"/>
      <c r="W147" s="2"/>
      <c r="X147" s="2"/>
      <c r="Y147" s="2"/>
      <c r="Z147" s="2"/>
      <c r="AA147" s="2"/>
      <c r="AB147" s="2"/>
      <c r="AC147" s="2"/>
      <c r="AD147" s="2"/>
    </row>
    <row r="148" spans="1:30" ht="16.5" hidden="1" outlineLevel="2" thickBot="1" x14ac:dyDescent="0.3">
      <c r="A148" s="5"/>
      <c r="B148" s="7"/>
      <c r="C148" s="76" t="s">
        <v>43</v>
      </c>
      <c r="D148" s="6"/>
      <c r="E148" s="4"/>
      <c r="F148" s="8">
        <v>1</v>
      </c>
      <c r="G148" s="8">
        <v>6</v>
      </c>
      <c r="H148" s="8">
        <v>6</v>
      </c>
      <c r="I148" s="8"/>
      <c r="J148" s="8">
        <v>6</v>
      </c>
      <c r="K148" s="8">
        <v>7</v>
      </c>
      <c r="L148" s="8"/>
      <c r="M148" s="8">
        <v>6</v>
      </c>
      <c r="N148" s="8">
        <v>7</v>
      </c>
      <c r="O148" s="8"/>
      <c r="P148" s="8">
        <v>6</v>
      </c>
      <c r="Q148" s="8">
        <v>7</v>
      </c>
      <c r="R148" s="8"/>
      <c r="S148" s="175">
        <v>6</v>
      </c>
      <c r="T148" s="175">
        <v>6</v>
      </c>
      <c r="U148" s="89"/>
      <c r="V148" s="1"/>
      <c r="W148" s="2"/>
      <c r="X148" s="2"/>
      <c r="Y148" s="2"/>
      <c r="Z148" s="2"/>
      <c r="AA148" s="2"/>
      <c r="AB148" s="2"/>
      <c r="AC148" s="2"/>
      <c r="AD148" s="2"/>
    </row>
    <row r="149" spans="1:30" ht="16.5" hidden="1" outlineLevel="2" thickBot="1" x14ac:dyDescent="0.3">
      <c r="A149" s="5"/>
      <c r="B149" s="7"/>
      <c r="C149" s="76" t="s">
        <v>44</v>
      </c>
      <c r="D149" s="6"/>
      <c r="E149" s="4"/>
      <c r="F149" s="9">
        <v>1</v>
      </c>
      <c r="G149" s="10">
        <v>6</v>
      </c>
      <c r="H149" s="10">
        <v>6</v>
      </c>
      <c r="I149" s="10"/>
      <c r="J149" s="10">
        <v>6</v>
      </c>
      <c r="K149" s="10">
        <v>7</v>
      </c>
      <c r="L149" s="10"/>
      <c r="M149" s="10">
        <v>6</v>
      </c>
      <c r="N149" s="10">
        <v>7</v>
      </c>
      <c r="O149" s="10"/>
      <c r="P149" s="10">
        <v>6</v>
      </c>
      <c r="Q149" s="10">
        <v>7</v>
      </c>
      <c r="R149" s="10"/>
      <c r="S149" s="10">
        <v>6</v>
      </c>
      <c r="T149" s="10">
        <v>6</v>
      </c>
      <c r="U149" s="11"/>
      <c r="V149" s="1"/>
      <c r="W149" s="2"/>
      <c r="X149" s="2"/>
      <c r="Y149" s="2"/>
      <c r="Z149" s="2"/>
      <c r="AA149" s="2"/>
      <c r="AB149" s="2"/>
      <c r="AC149" s="2"/>
      <c r="AD149" s="2"/>
    </row>
    <row r="150" spans="1:30" hidden="1" outlineLevel="2" x14ac:dyDescent="0.25">
      <c r="A150" s="5"/>
      <c r="B150" s="7"/>
      <c r="C150" s="76" t="s">
        <v>35</v>
      </c>
      <c r="D150" s="6"/>
      <c r="E150" s="4"/>
      <c r="F150" s="79">
        <f>F149/F148</f>
        <v>1</v>
      </c>
      <c r="G150" s="79">
        <f t="shared" ref="G150:T150" si="58">G149/G148</f>
        <v>1</v>
      </c>
      <c r="H150" s="79">
        <f t="shared" si="58"/>
        <v>1</v>
      </c>
      <c r="I150" s="79"/>
      <c r="J150" s="79">
        <f t="shared" si="58"/>
        <v>1</v>
      </c>
      <c r="K150" s="79">
        <f t="shared" si="58"/>
        <v>1</v>
      </c>
      <c r="L150" s="79"/>
      <c r="M150" s="79">
        <f t="shared" si="58"/>
        <v>1</v>
      </c>
      <c r="N150" s="79">
        <f t="shared" si="58"/>
        <v>1</v>
      </c>
      <c r="O150" s="79"/>
      <c r="P150" s="79">
        <f t="shared" si="58"/>
        <v>1</v>
      </c>
      <c r="Q150" s="79">
        <f t="shared" si="58"/>
        <v>1</v>
      </c>
      <c r="R150" s="79"/>
      <c r="S150" s="79">
        <f t="shared" si="58"/>
        <v>1</v>
      </c>
      <c r="T150" s="79">
        <f t="shared" si="58"/>
        <v>1</v>
      </c>
      <c r="U150" s="92"/>
      <c r="V150" s="1"/>
      <c r="W150" s="2"/>
      <c r="X150" s="2"/>
      <c r="Y150" s="2"/>
      <c r="Z150" s="2"/>
      <c r="AA150" s="2"/>
      <c r="AB150" s="2"/>
      <c r="AC150" s="2"/>
      <c r="AD150" s="2"/>
    </row>
    <row r="151" spans="1:30" ht="16.5" hidden="1" outlineLevel="2" thickBot="1" x14ac:dyDescent="0.3">
      <c r="A151" s="130"/>
      <c r="B151" s="97" t="s">
        <v>42</v>
      </c>
      <c r="C151" s="98" t="s">
        <v>58</v>
      </c>
      <c r="D151" s="151"/>
      <c r="E151" s="100"/>
      <c r="F151" s="101">
        <f t="shared" ref="F151:T151" si="59">F150*F147</f>
        <v>1718717.8258932119</v>
      </c>
      <c r="G151" s="101">
        <f t="shared" si="59"/>
        <v>286452.97098220204</v>
      </c>
      <c r="H151" s="101">
        <f t="shared" si="59"/>
        <v>286452.97098220204</v>
      </c>
      <c r="I151" s="102">
        <f>SUM(F151:H151)</f>
        <v>2291623.7678576158</v>
      </c>
      <c r="J151" s="101">
        <f t="shared" si="59"/>
        <v>915872.76948564057</v>
      </c>
      <c r="K151" s="101">
        <f t="shared" si="59"/>
        <v>915872.76948564057</v>
      </c>
      <c r="L151" s="102">
        <f>SUM(J151:K151)</f>
        <v>1831745.5389712811</v>
      </c>
      <c r="M151" s="101">
        <f t="shared" si="59"/>
        <v>987340.89111366495</v>
      </c>
      <c r="N151" s="101">
        <f t="shared" si="59"/>
        <v>987340.89111366495</v>
      </c>
      <c r="O151" s="102">
        <f>SUM(M151:N151)</f>
        <v>1974681.7822273299</v>
      </c>
      <c r="P151" s="101">
        <f t="shared" si="59"/>
        <v>437156.58871871262</v>
      </c>
      <c r="Q151" s="101">
        <f t="shared" si="59"/>
        <v>437156.58871871262</v>
      </c>
      <c r="R151" s="102">
        <f>SUM(P151:Q151)</f>
        <v>874313.17743742524</v>
      </c>
      <c r="S151" s="101">
        <f t="shared" si="59"/>
        <v>0</v>
      </c>
      <c r="T151" s="101">
        <f t="shared" si="59"/>
        <v>0</v>
      </c>
      <c r="U151" s="103">
        <f>SUM(S151:T151)</f>
        <v>0</v>
      </c>
      <c r="V151" s="1"/>
      <c r="W151" s="2"/>
      <c r="X151" s="2"/>
      <c r="Y151" s="2"/>
      <c r="Z151" s="2"/>
      <c r="AA151" s="2"/>
      <c r="AB151" s="2"/>
      <c r="AC151" s="2"/>
      <c r="AD151" s="2"/>
    </row>
    <row r="152" spans="1:30" hidden="1" outlineLevel="1" x14ac:dyDescent="0.25">
      <c r="A152" s="263" t="s">
        <v>22</v>
      </c>
      <c r="B152" s="262"/>
      <c r="C152" s="171"/>
      <c r="D152" s="172"/>
      <c r="E152" s="173"/>
      <c r="F152" s="107"/>
      <c r="G152" s="107"/>
      <c r="H152" s="107"/>
      <c r="I152" s="107"/>
      <c r="J152" s="107"/>
      <c r="K152" s="107"/>
      <c r="L152" s="107"/>
      <c r="M152" s="107"/>
      <c r="N152" s="107"/>
      <c r="O152" s="107"/>
      <c r="P152" s="107"/>
      <c r="Q152" s="107"/>
      <c r="R152" s="107"/>
      <c r="S152" s="107"/>
      <c r="T152" s="107"/>
      <c r="U152" s="74"/>
      <c r="V152" s="1"/>
      <c r="W152" s="2"/>
      <c r="X152" s="2"/>
      <c r="Y152" s="2"/>
      <c r="Z152" s="2"/>
      <c r="AA152" s="2"/>
      <c r="AB152" s="2"/>
      <c r="AC152" s="2"/>
      <c r="AD152" s="2"/>
    </row>
    <row r="153" spans="1:30" hidden="1" outlineLevel="2" x14ac:dyDescent="0.25">
      <c r="A153" s="12"/>
      <c r="B153" s="75"/>
      <c r="C153" s="76" t="s">
        <v>51</v>
      </c>
      <c r="D153" s="6"/>
      <c r="E153" s="4"/>
      <c r="F153" s="4"/>
      <c r="G153" s="4">
        <f>D166*$Y$28</f>
        <v>2864529.70982202</v>
      </c>
      <c r="H153" s="4">
        <f>D166*$Y$28</f>
        <v>2864529.70982202</v>
      </c>
      <c r="I153" s="4"/>
      <c r="J153" s="4">
        <f>D166*$Z$28</f>
        <v>3052909.2316188021</v>
      </c>
      <c r="K153" s="4">
        <f>D166*$Z$28</f>
        <v>3052909.2316188021</v>
      </c>
      <c r="L153" s="4"/>
      <c r="M153" s="4">
        <f>D166*$AA$28</f>
        <v>4936704.4555683248</v>
      </c>
      <c r="N153" s="4">
        <f>D166*$AA$28</f>
        <v>4936704.4555683248</v>
      </c>
      <c r="O153" s="4"/>
      <c r="P153" s="4">
        <f>D166*$AB$28</f>
        <v>4371565.8871871261</v>
      </c>
      <c r="Q153" s="4">
        <f>D166*$AB$28</f>
        <v>4371565.8871871261</v>
      </c>
      <c r="R153" s="4"/>
      <c r="S153" s="4">
        <f>D166*$AC$28</f>
        <v>2864529.70982202</v>
      </c>
      <c r="T153" s="4">
        <f>D166*$AC$28</f>
        <v>2864529.70982202</v>
      </c>
      <c r="U153" s="77"/>
      <c r="V153" s="1"/>
      <c r="W153" s="2"/>
      <c r="X153" s="2"/>
      <c r="Y153" s="2"/>
      <c r="Z153" s="2"/>
      <c r="AA153" s="2"/>
      <c r="AB153" s="2"/>
      <c r="AC153" s="2"/>
      <c r="AD153" s="2"/>
    </row>
    <row r="154" spans="1:30" hidden="1" outlineLevel="2" x14ac:dyDescent="0.25">
      <c r="A154" s="150"/>
      <c r="B154" s="78" t="s">
        <v>60</v>
      </c>
      <c r="C154" s="76"/>
      <c r="D154" s="6"/>
      <c r="E154" s="4"/>
      <c r="F154" s="4"/>
      <c r="G154" s="79">
        <v>0</v>
      </c>
      <c r="H154" s="79">
        <v>0</v>
      </c>
      <c r="I154" s="79"/>
      <c r="J154" s="79">
        <v>0</v>
      </c>
      <c r="K154" s="79">
        <v>0.24</v>
      </c>
      <c r="L154" s="79"/>
      <c r="M154" s="79">
        <v>0.25</v>
      </c>
      <c r="N154" s="79">
        <v>0.25</v>
      </c>
      <c r="O154" s="79"/>
      <c r="P154" s="110">
        <v>0.34499999999999997</v>
      </c>
      <c r="Q154" s="110">
        <v>0.34499999999999997</v>
      </c>
      <c r="R154" s="79"/>
      <c r="S154" s="174">
        <v>0.4375</v>
      </c>
      <c r="T154" s="174">
        <v>0.4375</v>
      </c>
      <c r="U154" s="92"/>
      <c r="V154" s="1"/>
      <c r="W154" s="2"/>
      <c r="X154" s="2"/>
      <c r="Y154" s="2"/>
      <c r="Z154" s="2"/>
      <c r="AA154" s="2"/>
      <c r="AB154" s="2"/>
      <c r="AC154" s="2"/>
      <c r="AD154" s="2"/>
    </row>
    <row r="155" spans="1:30" hidden="1" outlineLevel="2" x14ac:dyDescent="0.25">
      <c r="A155" s="12"/>
      <c r="B155" s="78" t="s">
        <v>59</v>
      </c>
      <c r="C155" s="76"/>
      <c r="D155" s="6"/>
      <c r="E155" s="52"/>
      <c r="F155" s="4"/>
      <c r="G155" s="79">
        <v>0.1</v>
      </c>
      <c r="H155" s="79">
        <v>0.1</v>
      </c>
      <c r="I155" s="79"/>
      <c r="J155" s="79">
        <v>0.08</v>
      </c>
      <c r="K155" s="79">
        <v>0.08</v>
      </c>
      <c r="L155" s="79"/>
      <c r="M155" s="79">
        <v>0.05</v>
      </c>
      <c r="N155" s="79">
        <v>0.05</v>
      </c>
      <c r="O155" s="79"/>
      <c r="P155" s="110">
        <v>5.5E-2</v>
      </c>
      <c r="Q155" s="110">
        <v>5.5E-2</v>
      </c>
      <c r="R155" s="79"/>
      <c r="S155" s="174">
        <v>6.25E-2</v>
      </c>
      <c r="T155" s="174">
        <v>6.25E-2</v>
      </c>
      <c r="U155" s="92"/>
      <c r="V155" s="1"/>
      <c r="W155" s="2"/>
      <c r="X155" s="2"/>
      <c r="Y155" s="2"/>
      <c r="Z155" s="2"/>
      <c r="AA155" s="2"/>
      <c r="AB155" s="2"/>
      <c r="AC155" s="2"/>
      <c r="AD155" s="2"/>
    </row>
    <row r="156" spans="1:30" hidden="1" outlineLevel="2" x14ac:dyDescent="0.25">
      <c r="A156" s="12"/>
      <c r="B156" s="83" t="s">
        <v>5</v>
      </c>
      <c r="C156" s="76" t="s">
        <v>52</v>
      </c>
      <c r="D156" s="6"/>
      <c r="E156" s="4"/>
      <c r="F156" s="4"/>
      <c r="G156" s="4">
        <f>G155*G153</f>
        <v>286452.97098220204</v>
      </c>
      <c r="H156" s="4">
        <f t="shared" ref="H156:T156" si="60">H155*H153</f>
        <v>286452.97098220204</v>
      </c>
      <c r="I156" s="84">
        <f>SUM(G156:H156)</f>
        <v>572905.94196440408</v>
      </c>
      <c r="J156" s="4">
        <f t="shared" si="60"/>
        <v>244232.73852950416</v>
      </c>
      <c r="K156" s="4">
        <f t="shared" si="60"/>
        <v>244232.73852950416</v>
      </c>
      <c r="L156" s="84">
        <f>SUM(J156:K156)</f>
        <v>488465.47705900832</v>
      </c>
      <c r="M156" s="4">
        <f t="shared" si="60"/>
        <v>246835.22277841624</v>
      </c>
      <c r="N156" s="4">
        <f t="shared" si="60"/>
        <v>246835.22277841624</v>
      </c>
      <c r="O156" s="84">
        <f>SUM(M156:N156)</f>
        <v>493670.44555683248</v>
      </c>
      <c r="P156" s="4">
        <f t="shared" si="60"/>
        <v>240436.12379529193</v>
      </c>
      <c r="Q156" s="4">
        <f t="shared" si="60"/>
        <v>240436.12379529193</v>
      </c>
      <c r="R156" s="84">
        <f>SUM(P156:Q156)</f>
        <v>480872.24759058387</v>
      </c>
      <c r="S156" s="4">
        <f t="shared" si="60"/>
        <v>179033.10686387625</v>
      </c>
      <c r="T156" s="4">
        <f t="shared" si="60"/>
        <v>179033.10686387625</v>
      </c>
      <c r="U156" s="85">
        <f>SUM(S156:T156)</f>
        <v>358066.2137277525</v>
      </c>
      <c r="V156" s="1"/>
      <c r="W156" s="2"/>
      <c r="X156" s="2"/>
      <c r="Y156" s="2"/>
      <c r="Z156" s="2"/>
      <c r="AA156" s="2"/>
      <c r="AB156" s="2"/>
      <c r="AC156" s="2"/>
      <c r="AD156" s="2"/>
    </row>
    <row r="157" spans="1:30" hidden="1" outlineLevel="2" x14ac:dyDescent="0.25">
      <c r="A157" s="12"/>
      <c r="B157" s="7"/>
      <c r="C157" s="76" t="s">
        <v>53</v>
      </c>
      <c r="D157" s="6"/>
      <c r="E157" s="4"/>
      <c r="F157" s="4"/>
      <c r="G157" s="4">
        <f>G154*G153</f>
        <v>0</v>
      </c>
      <c r="H157" s="4">
        <f t="shared" ref="H157:T157" si="61">H154*H153</f>
        <v>0</v>
      </c>
      <c r="I157" s="4"/>
      <c r="J157" s="4">
        <f t="shared" si="61"/>
        <v>0</v>
      </c>
      <c r="K157" s="4">
        <f t="shared" si="61"/>
        <v>732698.21558851248</v>
      </c>
      <c r="L157" s="4"/>
      <c r="M157" s="4">
        <f t="shared" si="61"/>
        <v>1234176.1138920812</v>
      </c>
      <c r="N157" s="4">
        <f t="shared" si="61"/>
        <v>1234176.1138920812</v>
      </c>
      <c r="O157" s="4"/>
      <c r="P157" s="4">
        <f t="shared" si="61"/>
        <v>1508190.2310795584</v>
      </c>
      <c r="Q157" s="4">
        <f t="shared" si="61"/>
        <v>1508190.2310795584</v>
      </c>
      <c r="R157" s="4"/>
      <c r="S157" s="4">
        <f t="shared" si="61"/>
        <v>1253231.7480471337</v>
      </c>
      <c r="T157" s="4">
        <f t="shared" si="61"/>
        <v>1253231.7480471337</v>
      </c>
      <c r="U157" s="77"/>
      <c r="V157" s="1"/>
      <c r="W157" s="2"/>
      <c r="X157" s="2"/>
      <c r="Y157" s="2"/>
      <c r="Z157" s="2"/>
      <c r="AA157" s="2"/>
      <c r="AB157" s="2"/>
      <c r="AC157" s="2"/>
      <c r="AD157" s="2"/>
    </row>
    <row r="158" spans="1:30" hidden="1" outlineLevel="2" x14ac:dyDescent="0.25">
      <c r="A158" s="12"/>
      <c r="B158" s="7"/>
      <c r="C158" s="76" t="s">
        <v>45</v>
      </c>
      <c r="D158" s="6"/>
      <c r="E158" s="4"/>
      <c r="F158" s="39"/>
      <c r="G158" s="175">
        <v>10</v>
      </c>
      <c r="H158" s="175">
        <v>10</v>
      </c>
      <c r="I158" s="8"/>
      <c r="J158" s="175">
        <v>10</v>
      </c>
      <c r="K158" s="175">
        <v>2</v>
      </c>
      <c r="L158" s="8"/>
      <c r="M158" s="175">
        <v>2</v>
      </c>
      <c r="N158" s="175">
        <v>2</v>
      </c>
      <c r="O158" s="8"/>
      <c r="P158" s="175">
        <v>2</v>
      </c>
      <c r="Q158" s="175">
        <v>2</v>
      </c>
      <c r="R158" s="8"/>
      <c r="S158" s="175">
        <v>2</v>
      </c>
      <c r="T158" s="175">
        <v>2</v>
      </c>
      <c r="U158" s="89"/>
      <c r="V158" s="1"/>
      <c r="W158" s="2"/>
      <c r="X158" s="2"/>
      <c r="Y158" s="2"/>
      <c r="Z158" s="2"/>
      <c r="AA158" s="2"/>
      <c r="AB158" s="2"/>
      <c r="AC158" s="2"/>
      <c r="AD158" s="2"/>
    </row>
    <row r="159" spans="1:30" ht="16.5" hidden="1" outlineLevel="2" thickBot="1" x14ac:dyDescent="0.3">
      <c r="A159" s="12"/>
      <c r="B159" s="7"/>
      <c r="C159" s="76" t="s">
        <v>46</v>
      </c>
      <c r="D159" s="6"/>
      <c r="E159" s="4"/>
      <c r="F159" s="39"/>
      <c r="G159" s="175">
        <v>0</v>
      </c>
      <c r="H159" s="175">
        <v>0</v>
      </c>
      <c r="I159" s="8"/>
      <c r="J159" s="175">
        <v>0</v>
      </c>
      <c r="K159" s="175">
        <v>8</v>
      </c>
      <c r="L159" s="8"/>
      <c r="M159" s="175">
        <v>8</v>
      </c>
      <c r="N159" s="175">
        <v>8</v>
      </c>
      <c r="O159" s="8"/>
      <c r="P159" s="175">
        <v>10</v>
      </c>
      <c r="Q159" s="175">
        <v>10</v>
      </c>
      <c r="R159" s="8"/>
      <c r="S159" s="175">
        <v>10</v>
      </c>
      <c r="T159" s="175">
        <v>10</v>
      </c>
      <c r="U159" s="89"/>
      <c r="V159" s="1"/>
      <c r="W159" s="2"/>
      <c r="X159" s="2"/>
      <c r="Y159" s="2"/>
      <c r="Z159" s="2"/>
      <c r="AA159" s="2"/>
      <c r="AB159" s="2"/>
      <c r="AC159" s="2"/>
      <c r="AD159" s="2"/>
    </row>
    <row r="160" spans="1:30" hidden="1" outlineLevel="2" x14ac:dyDescent="0.25">
      <c r="A160" s="12"/>
      <c r="B160" s="7"/>
      <c r="C160" s="76" t="s">
        <v>47</v>
      </c>
      <c r="D160" s="6"/>
      <c r="E160" s="4"/>
      <c r="F160" s="8"/>
      <c r="G160" s="13">
        <v>10</v>
      </c>
      <c r="H160" s="14">
        <v>10</v>
      </c>
      <c r="I160" s="14"/>
      <c r="J160" s="14">
        <v>10</v>
      </c>
      <c r="K160" s="14">
        <v>2</v>
      </c>
      <c r="L160" s="14"/>
      <c r="M160" s="14">
        <v>2</v>
      </c>
      <c r="N160" s="14">
        <v>2</v>
      </c>
      <c r="O160" s="14"/>
      <c r="P160" s="14">
        <v>2</v>
      </c>
      <c r="Q160" s="14">
        <v>2</v>
      </c>
      <c r="R160" s="14"/>
      <c r="S160" s="14">
        <v>2</v>
      </c>
      <c r="T160" s="14">
        <v>2</v>
      </c>
      <c r="U160" s="23"/>
      <c r="V160" s="1"/>
      <c r="W160" s="2"/>
      <c r="X160" s="2"/>
      <c r="Y160" s="2"/>
      <c r="Z160" s="2"/>
      <c r="AA160" s="2"/>
      <c r="AB160" s="2"/>
      <c r="AC160" s="2"/>
      <c r="AD160" s="2"/>
    </row>
    <row r="161" spans="1:30" ht="16.5" hidden="1" outlineLevel="2" thickBot="1" x14ac:dyDescent="0.3">
      <c r="A161" s="12"/>
      <c r="B161" s="7"/>
      <c r="C161" s="76" t="s">
        <v>48</v>
      </c>
      <c r="D161" s="6"/>
      <c r="E161" s="4"/>
      <c r="F161" s="8"/>
      <c r="G161" s="16">
        <v>0</v>
      </c>
      <c r="H161" s="17">
        <v>0</v>
      </c>
      <c r="I161" s="17"/>
      <c r="J161" s="17">
        <v>0</v>
      </c>
      <c r="K161" s="17">
        <v>8</v>
      </c>
      <c r="L161" s="17"/>
      <c r="M161" s="17">
        <v>8</v>
      </c>
      <c r="N161" s="17">
        <v>8</v>
      </c>
      <c r="O161" s="17"/>
      <c r="P161" s="17">
        <v>10</v>
      </c>
      <c r="Q161" s="17">
        <v>10</v>
      </c>
      <c r="R161" s="17"/>
      <c r="S161" s="17">
        <v>10</v>
      </c>
      <c r="T161" s="17">
        <v>10</v>
      </c>
      <c r="U161" s="26"/>
      <c r="V161" s="1"/>
      <c r="W161" s="2"/>
      <c r="X161" s="2"/>
      <c r="Y161" s="2"/>
      <c r="Z161" s="2"/>
      <c r="AA161" s="2"/>
      <c r="AB161" s="2"/>
      <c r="AC161" s="2"/>
      <c r="AD161" s="2"/>
    </row>
    <row r="162" spans="1:30" hidden="1" outlineLevel="2" x14ac:dyDescent="0.25">
      <c r="A162" s="12"/>
      <c r="B162" s="7"/>
      <c r="C162" s="76" t="s">
        <v>36</v>
      </c>
      <c r="D162" s="6"/>
      <c r="E162" s="4"/>
      <c r="F162" s="79"/>
      <c r="G162" s="79">
        <f t="shared" ref="G162:T163" si="62">G160/G158</f>
        <v>1</v>
      </c>
      <c r="H162" s="79">
        <f t="shared" si="62"/>
        <v>1</v>
      </c>
      <c r="I162" s="79"/>
      <c r="J162" s="79">
        <f t="shared" si="62"/>
        <v>1</v>
      </c>
      <c r="K162" s="79">
        <f t="shared" si="62"/>
        <v>1</v>
      </c>
      <c r="L162" s="79"/>
      <c r="M162" s="79">
        <f t="shared" si="62"/>
        <v>1</v>
      </c>
      <c r="N162" s="79">
        <f t="shared" si="62"/>
        <v>1</v>
      </c>
      <c r="O162" s="79"/>
      <c r="P162" s="79">
        <f t="shared" si="62"/>
        <v>1</v>
      </c>
      <c r="Q162" s="79">
        <f t="shared" si="62"/>
        <v>1</v>
      </c>
      <c r="R162" s="79"/>
      <c r="S162" s="79">
        <f t="shared" si="62"/>
        <v>1</v>
      </c>
      <c r="T162" s="79">
        <f t="shared" si="62"/>
        <v>1</v>
      </c>
      <c r="U162" s="92"/>
      <c r="V162" s="1"/>
      <c r="W162" s="2"/>
      <c r="X162" s="2"/>
      <c r="Y162" s="2"/>
      <c r="Z162" s="2"/>
      <c r="AA162" s="2"/>
      <c r="AB162" s="2"/>
      <c r="AC162" s="2"/>
      <c r="AD162" s="2"/>
    </row>
    <row r="163" spans="1:30" hidden="1" outlineLevel="2" x14ac:dyDescent="0.25">
      <c r="A163" s="12"/>
      <c r="B163" s="7"/>
      <c r="C163" s="76" t="s">
        <v>37</v>
      </c>
      <c r="D163" s="6"/>
      <c r="E163" s="4"/>
      <c r="F163" s="79"/>
      <c r="G163" s="79">
        <v>0</v>
      </c>
      <c r="H163" s="79">
        <v>0</v>
      </c>
      <c r="I163" s="79"/>
      <c r="J163" s="79">
        <v>0</v>
      </c>
      <c r="K163" s="79">
        <f t="shared" si="62"/>
        <v>1</v>
      </c>
      <c r="L163" s="79"/>
      <c r="M163" s="79">
        <f>M161/M159</f>
        <v>1</v>
      </c>
      <c r="N163" s="79">
        <f t="shared" ref="N163:T163" si="63">N161/N159</f>
        <v>1</v>
      </c>
      <c r="O163" s="79"/>
      <c r="P163" s="79">
        <f t="shared" si="63"/>
        <v>1</v>
      </c>
      <c r="Q163" s="79">
        <f t="shared" si="63"/>
        <v>1</v>
      </c>
      <c r="R163" s="79"/>
      <c r="S163" s="79">
        <f t="shared" si="63"/>
        <v>1</v>
      </c>
      <c r="T163" s="79">
        <f t="shared" si="63"/>
        <v>1</v>
      </c>
      <c r="U163" s="92"/>
      <c r="V163" s="1"/>
      <c r="W163" s="2"/>
      <c r="X163" s="2"/>
      <c r="Y163" s="2"/>
      <c r="Z163" s="2"/>
      <c r="AA163" s="2"/>
      <c r="AB163" s="2"/>
      <c r="AC163" s="2"/>
      <c r="AD163" s="2"/>
    </row>
    <row r="164" spans="1:30" hidden="1" outlineLevel="2" x14ac:dyDescent="0.25">
      <c r="A164" s="12"/>
      <c r="B164" s="125" t="s">
        <v>42</v>
      </c>
      <c r="C164" s="126" t="s">
        <v>56</v>
      </c>
      <c r="D164" s="127"/>
      <c r="E164" s="4"/>
      <c r="F164" s="127"/>
      <c r="G164" s="69">
        <f t="shared" ref="G164:T164" si="64">G162*G156</f>
        <v>286452.97098220204</v>
      </c>
      <c r="H164" s="69">
        <f t="shared" si="64"/>
        <v>286452.97098220204</v>
      </c>
      <c r="I164" s="128">
        <f>SUM(G164:H164)</f>
        <v>572905.94196440408</v>
      </c>
      <c r="J164" s="69">
        <f t="shared" si="64"/>
        <v>244232.73852950416</v>
      </c>
      <c r="K164" s="69">
        <f t="shared" si="64"/>
        <v>244232.73852950416</v>
      </c>
      <c r="L164" s="128">
        <f>SUM(J164:K164)</f>
        <v>488465.47705900832</v>
      </c>
      <c r="M164" s="69">
        <f t="shared" si="64"/>
        <v>246835.22277841624</v>
      </c>
      <c r="N164" s="69">
        <f t="shared" si="64"/>
        <v>246835.22277841624</v>
      </c>
      <c r="O164" s="128">
        <f>SUM(M164:N164)</f>
        <v>493670.44555683248</v>
      </c>
      <c r="P164" s="69">
        <f t="shared" si="64"/>
        <v>240436.12379529193</v>
      </c>
      <c r="Q164" s="69">
        <f t="shared" si="64"/>
        <v>240436.12379529193</v>
      </c>
      <c r="R164" s="128">
        <f>SUM(P164:Q164)</f>
        <v>480872.24759058387</v>
      </c>
      <c r="S164" s="69">
        <f t="shared" si="64"/>
        <v>179033.10686387625</v>
      </c>
      <c r="T164" s="69">
        <f t="shared" si="64"/>
        <v>179033.10686387625</v>
      </c>
      <c r="U164" s="129">
        <f>SUM(S164:T164)</f>
        <v>358066.2137277525</v>
      </c>
      <c r="V164" s="1"/>
      <c r="W164" s="2"/>
      <c r="X164" s="2"/>
      <c r="Y164" s="2"/>
      <c r="Z164" s="2"/>
      <c r="AA164" s="2"/>
      <c r="AB164" s="2"/>
      <c r="AC164" s="2"/>
      <c r="AD164" s="2"/>
    </row>
    <row r="165" spans="1:30" ht="16.5" hidden="1" outlineLevel="2" thickBot="1" x14ac:dyDescent="0.3">
      <c r="A165" s="130"/>
      <c r="B165" s="131" t="s">
        <v>42</v>
      </c>
      <c r="C165" s="98" t="s">
        <v>57</v>
      </c>
      <c r="D165" s="6"/>
      <c r="E165" s="100"/>
      <c r="F165" s="132"/>
      <c r="G165" s="101">
        <f t="shared" ref="G165:T165" si="65">G163*G157</f>
        <v>0</v>
      </c>
      <c r="H165" s="101">
        <f t="shared" si="65"/>
        <v>0</v>
      </c>
      <c r="I165" s="133">
        <f>SUM(G165:H165)</f>
        <v>0</v>
      </c>
      <c r="J165" s="101">
        <f t="shared" si="65"/>
        <v>0</v>
      </c>
      <c r="K165" s="101">
        <f t="shared" si="65"/>
        <v>732698.21558851248</v>
      </c>
      <c r="L165" s="133">
        <f>SUM(J165:K165)</f>
        <v>732698.21558851248</v>
      </c>
      <c r="M165" s="101">
        <f t="shared" si="65"/>
        <v>1234176.1138920812</v>
      </c>
      <c r="N165" s="101">
        <f t="shared" si="65"/>
        <v>1234176.1138920812</v>
      </c>
      <c r="O165" s="133">
        <f>SUM(M165:N165)</f>
        <v>2468352.2277841624</v>
      </c>
      <c r="P165" s="101">
        <f t="shared" si="65"/>
        <v>1508190.2310795584</v>
      </c>
      <c r="Q165" s="101">
        <f t="shared" si="65"/>
        <v>1508190.2310795584</v>
      </c>
      <c r="R165" s="133">
        <f>SUM(P165:Q165)</f>
        <v>3016380.4621591168</v>
      </c>
      <c r="S165" s="101">
        <f t="shared" si="65"/>
        <v>1253231.7480471337</v>
      </c>
      <c r="T165" s="101">
        <f t="shared" si="65"/>
        <v>1253231.7480471337</v>
      </c>
      <c r="U165" s="134">
        <f>SUM(S165:T165)</f>
        <v>2506463.4960942673</v>
      </c>
      <c r="V165" s="1"/>
      <c r="W165" s="2"/>
      <c r="X165" s="2"/>
      <c r="Y165" s="2"/>
      <c r="Z165" s="2"/>
      <c r="AA165" s="2"/>
      <c r="AB165" s="2"/>
      <c r="AC165" s="2"/>
      <c r="AD165" s="2"/>
    </row>
    <row r="166" spans="1:30" ht="16.5" collapsed="1" thickBot="1" x14ac:dyDescent="0.3">
      <c r="A166" s="135" t="str">
        <f>B156</f>
        <v>3.a.i</v>
      </c>
      <c r="B166" s="255" t="s">
        <v>80</v>
      </c>
      <c r="C166" s="256"/>
      <c r="D166" s="19">
        <v>18090239</v>
      </c>
      <c r="E166" s="136">
        <f>SUM(F166:H166)+SUM(J166:K166)+SUM(M166:N166)+SUM(P166:Q166)+SUM(S166:T166)</f>
        <v>18090238.994018294</v>
      </c>
      <c r="F166" s="137">
        <f t="shared" ref="F166:T166" si="66">F151+F164+F165</f>
        <v>1718717.8258932119</v>
      </c>
      <c r="G166" s="154">
        <f t="shared" si="66"/>
        <v>572905.94196440408</v>
      </c>
      <c r="H166" s="154">
        <f t="shared" si="66"/>
        <v>572905.94196440408</v>
      </c>
      <c r="I166" s="140">
        <f>SUM(F166:H166)</f>
        <v>2864529.70982202</v>
      </c>
      <c r="J166" s="154">
        <f t="shared" si="66"/>
        <v>1160105.5080151446</v>
      </c>
      <c r="K166" s="154">
        <f t="shared" si="66"/>
        <v>1892803.723603657</v>
      </c>
      <c r="L166" s="140">
        <f>SUM(J166:K166)</f>
        <v>3052909.2316188016</v>
      </c>
      <c r="M166" s="154">
        <f t="shared" si="66"/>
        <v>2468352.2277841624</v>
      </c>
      <c r="N166" s="154">
        <f t="shared" si="66"/>
        <v>2468352.2277841624</v>
      </c>
      <c r="O166" s="140">
        <f>SUM(M166:N166)</f>
        <v>4936704.4555683248</v>
      </c>
      <c r="P166" s="154">
        <f t="shared" si="66"/>
        <v>2185782.943593563</v>
      </c>
      <c r="Q166" s="154">
        <f t="shared" si="66"/>
        <v>2185782.943593563</v>
      </c>
      <c r="R166" s="140">
        <f>SUM(P166:Q166)</f>
        <v>4371565.8871871261</v>
      </c>
      <c r="S166" s="154">
        <f t="shared" si="66"/>
        <v>1432264.85491101</v>
      </c>
      <c r="T166" s="154">
        <f t="shared" si="66"/>
        <v>1432264.85491101</v>
      </c>
      <c r="U166" s="141">
        <f>SUM(S166:T166)</f>
        <v>2864529.70982202</v>
      </c>
      <c r="V166" s="1"/>
      <c r="W166" s="2"/>
      <c r="X166" s="2"/>
      <c r="Y166" s="2"/>
      <c r="Z166" s="2"/>
      <c r="AA166" s="2"/>
      <c r="AB166" s="2"/>
      <c r="AC166" s="2"/>
      <c r="AD166" s="2"/>
    </row>
    <row r="167" spans="1:30" ht="16.5" thickBot="1" x14ac:dyDescent="0.3">
      <c r="A167" s="270"/>
      <c r="B167" s="283"/>
      <c r="C167" s="283"/>
      <c r="D167" s="284"/>
      <c r="E167" s="283"/>
      <c r="F167" s="284"/>
      <c r="G167" s="284"/>
      <c r="H167" s="284"/>
      <c r="I167" s="284"/>
      <c r="J167" s="284"/>
      <c r="K167" s="284"/>
      <c r="L167" s="284"/>
      <c r="M167" s="284"/>
      <c r="N167" s="284"/>
      <c r="O167" s="284"/>
      <c r="P167" s="284"/>
      <c r="Q167" s="284"/>
      <c r="R167" s="284"/>
      <c r="S167" s="284"/>
      <c r="T167" s="284"/>
      <c r="U167" s="273"/>
      <c r="V167" s="1"/>
      <c r="W167" s="2"/>
      <c r="X167" s="2"/>
      <c r="Y167" s="2"/>
      <c r="Z167" s="2"/>
      <c r="AA167" s="2"/>
      <c r="AB167" s="2"/>
      <c r="AC167" s="2"/>
      <c r="AD167" s="2"/>
    </row>
    <row r="168" spans="1:30" hidden="1" outlineLevel="1" x14ac:dyDescent="0.25">
      <c r="A168" s="159" t="str">
        <f>A193</f>
        <v>3.a.ii</v>
      </c>
      <c r="B168" s="142"/>
      <c r="C168" s="142"/>
      <c r="D168" s="142"/>
      <c r="E168" s="142"/>
      <c r="F168" s="142"/>
      <c r="G168" s="142"/>
      <c r="H168" s="142"/>
      <c r="I168" s="142"/>
      <c r="J168" s="142"/>
      <c r="K168" s="142"/>
      <c r="L168" s="142"/>
      <c r="M168" s="142"/>
      <c r="N168" s="142"/>
      <c r="O168" s="142"/>
      <c r="P168" s="142"/>
      <c r="Q168" s="142"/>
      <c r="R168" s="142"/>
      <c r="S168" s="142"/>
      <c r="T168" s="142"/>
      <c r="U168" s="77"/>
      <c r="V168" s="1"/>
      <c r="W168" s="2"/>
      <c r="X168" s="2"/>
      <c r="Y168" s="2"/>
      <c r="Z168" s="2"/>
      <c r="AA168" s="2"/>
      <c r="AB168" s="2"/>
      <c r="AC168" s="2"/>
      <c r="AD168" s="2"/>
    </row>
    <row r="169" spans="1:30" hidden="1" outlineLevel="1" x14ac:dyDescent="0.25">
      <c r="A169" s="146"/>
      <c r="B169" s="147"/>
      <c r="C169" s="148" t="s">
        <v>62</v>
      </c>
      <c r="D169" s="59"/>
      <c r="E169" s="60"/>
      <c r="F169" s="61"/>
      <c r="G169" s="61" t="s">
        <v>31</v>
      </c>
      <c r="H169" s="62">
        <f>H170*D193</f>
        <v>2157660.137620898</v>
      </c>
      <c r="I169" s="63"/>
      <c r="J169" s="63" t="s">
        <v>32</v>
      </c>
      <c r="K169" s="62">
        <f>K170*D193</f>
        <v>2299356.5488302889</v>
      </c>
      <c r="L169" s="63"/>
      <c r="M169" s="64" t="s">
        <v>33</v>
      </c>
      <c r="N169" s="62">
        <f>N170*$D193</f>
        <v>3718348.1135488134</v>
      </c>
      <c r="O169" s="63"/>
      <c r="P169" s="64" t="s">
        <v>34</v>
      </c>
      <c r="Q169" s="62">
        <f>Q170*$D193</f>
        <v>3292583.0623791022</v>
      </c>
      <c r="R169" s="63"/>
      <c r="S169" s="64" t="s">
        <v>41</v>
      </c>
      <c r="T169" s="65">
        <f>T170*$D193</f>
        <v>2157660.137620898</v>
      </c>
      <c r="U169" s="66"/>
      <c r="V169" s="1"/>
      <c r="W169" s="2"/>
      <c r="X169" s="2"/>
      <c r="Y169" s="2"/>
      <c r="Z169" s="2"/>
      <c r="AA169" s="2"/>
      <c r="AB169" s="2"/>
      <c r="AC169" s="2"/>
      <c r="AD169" s="2"/>
    </row>
    <row r="170" spans="1:30" ht="16.5" hidden="1" outlineLevel="1" thickBot="1" x14ac:dyDescent="0.3">
      <c r="A170" s="146"/>
      <c r="B170" s="147"/>
      <c r="C170" s="59"/>
      <c r="D170" s="59"/>
      <c r="E170" s="60"/>
      <c r="F170" s="61"/>
      <c r="G170" s="61"/>
      <c r="H170" s="68">
        <v>0.15835331073819955</v>
      </c>
      <c r="I170" s="63"/>
      <c r="J170" s="61"/>
      <c r="K170" s="68">
        <v>0.16875258328511203</v>
      </c>
      <c r="L170" s="63"/>
      <c r="M170" s="69"/>
      <c r="N170" s="68">
        <v>0.27289410597668839</v>
      </c>
      <c r="O170" s="63"/>
      <c r="P170" s="69"/>
      <c r="Q170" s="68">
        <v>0.24164668926180044</v>
      </c>
      <c r="R170" s="63"/>
      <c r="S170" s="70"/>
      <c r="T170" s="71">
        <v>0.15835331073819955</v>
      </c>
      <c r="U170" s="66"/>
      <c r="V170" s="1"/>
      <c r="W170" s="2"/>
      <c r="X170" s="2"/>
      <c r="Y170" s="2"/>
      <c r="Z170" s="2"/>
      <c r="AA170" s="2"/>
      <c r="AB170" s="2"/>
      <c r="AC170" s="2"/>
      <c r="AD170" s="2"/>
    </row>
    <row r="171" spans="1:30" hidden="1" outlineLevel="1" x14ac:dyDescent="0.25">
      <c r="A171" s="261" t="s">
        <v>14</v>
      </c>
      <c r="B171" s="262"/>
      <c r="C171" s="164"/>
      <c r="D171" s="165"/>
      <c r="E171" s="165"/>
      <c r="F171" s="166"/>
      <c r="G171" s="166"/>
      <c r="H171" s="166"/>
      <c r="I171" s="166"/>
      <c r="J171" s="166"/>
      <c r="K171" s="166"/>
      <c r="L171" s="166"/>
      <c r="M171" s="166"/>
      <c r="N171" s="166"/>
      <c r="O171" s="166"/>
      <c r="P171" s="166"/>
      <c r="Q171" s="166"/>
      <c r="R171" s="166"/>
      <c r="S171" s="166"/>
      <c r="T171" s="166"/>
      <c r="U171" s="74"/>
      <c r="V171" s="1"/>
      <c r="W171" s="2"/>
      <c r="X171" s="2"/>
      <c r="Y171" s="2"/>
      <c r="Z171" s="2"/>
      <c r="AA171" s="2"/>
      <c r="AB171" s="2"/>
      <c r="AC171" s="2"/>
      <c r="AD171" s="2"/>
    </row>
    <row r="172" spans="1:30" hidden="1" outlineLevel="2" x14ac:dyDescent="0.25">
      <c r="A172" s="5"/>
      <c r="B172" s="75"/>
      <c r="C172" s="76" t="s">
        <v>51</v>
      </c>
      <c r="D172" s="6"/>
      <c r="E172" s="4"/>
      <c r="F172" s="4">
        <f>D193*$Y$28</f>
        <v>2157570.1089625512</v>
      </c>
      <c r="G172" s="4">
        <f>D193*$Y$28</f>
        <v>2157570.1089625512</v>
      </c>
      <c r="H172" s="4">
        <f>D193*$Y$28</f>
        <v>2157570.1089625512</v>
      </c>
      <c r="I172" s="4"/>
      <c r="J172" s="4">
        <f>D193*$Z$28</f>
        <v>2299457.9811587343</v>
      </c>
      <c r="K172" s="4">
        <f>D193*$Z$28</f>
        <v>2299457.9811587343</v>
      </c>
      <c r="L172" s="4"/>
      <c r="M172" s="4">
        <f>D193*$AA$28</f>
        <v>3718336.7076259973</v>
      </c>
      <c r="N172" s="4">
        <f>D193*$AA$28</f>
        <v>3718336.7076259973</v>
      </c>
      <c r="O172" s="4"/>
      <c r="P172" s="4">
        <f>D193*$AB$28</f>
        <v>3292673.0887847315</v>
      </c>
      <c r="Q172" s="4">
        <f>D193*$AB$28</f>
        <v>3292673.0887847315</v>
      </c>
      <c r="R172" s="4"/>
      <c r="S172" s="4">
        <f>D193*$AC$28</f>
        <v>2157570.1089625512</v>
      </c>
      <c r="T172" s="4">
        <f>D193*$AC$28</f>
        <v>2157570.1089625512</v>
      </c>
      <c r="U172" s="77"/>
      <c r="V172" s="1"/>
      <c r="W172" s="2"/>
      <c r="X172" s="2"/>
      <c r="Y172" s="2"/>
      <c r="Z172" s="2"/>
      <c r="AA172" s="2"/>
      <c r="AB172" s="2"/>
      <c r="AC172" s="2"/>
      <c r="AD172" s="2"/>
    </row>
    <row r="173" spans="1:30" hidden="1" outlineLevel="2" x14ac:dyDescent="0.25">
      <c r="A173" s="150"/>
      <c r="B173" s="78" t="s">
        <v>59</v>
      </c>
      <c r="C173" s="76"/>
      <c r="D173" s="6"/>
      <c r="E173" s="4"/>
      <c r="F173" s="79">
        <v>0.6</v>
      </c>
      <c r="G173" s="79">
        <v>0.1</v>
      </c>
      <c r="H173" s="79">
        <v>0.1</v>
      </c>
      <c r="I173" s="79"/>
      <c r="J173" s="79">
        <v>0.3</v>
      </c>
      <c r="K173" s="79">
        <v>0.3</v>
      </c>
      <c r="L173" s="79"/>
      <c r="M173" s="79">
        <v>0.2</v>
      </c>
      <c r="N173" s="79">
        <v>0.2</v>
      </c>
      <c r="O173" s="79"/>
      <c r="P173" s="79">
        <v>0.1</v>
      </c>
      <c r="Q173" s="79">
        <v>0.1</v>
      </c>
      <c r="R173" s="79"/>
      <c r="S173" s="79">
        <v>0</v>
      </c>
      <c r="T173" s="79">
        <v>0</v>
      </c>
      <c r="U173" s="77"/>
      <c r="V173" s="1"/>
      <c r="W173" s="2"/>
      <c r="X173" s="2"/>
      <c r="Y173" s="2"/>
      <c r="Z173" s="2"/>
      <c r="AA173" s="2"/>
      <c r="AB173" s="2"/>
      <c r="AC173" s="2"/>
      <c r="AD173" s="2"/>
    </row>
    <row r="174" spans="1:30" hidden="1" outlineLevel="2" x14ac:dyDescent="0.25">
      <c r="A174" s="5"/>
      <c r="B174" s="83" t="str">
        <f>B183</f>
        <v>3.a.ii</v>
      </c>
      <c r="C174" s="76" t="s">
        <v>52</v>
      </c>
      <c r="D174" s="6"/>
      <c r="E174" s="4"/>
      <c r="F174" s="4">
        <f>F172*F173</f>
        <v>1294542.0653775306</v>
      </c>
      <c r="G174" s="4">
        <f t="shared" ref="G174:T174" si="67">G172*G173</f>
        <v>215757.01089625515</v>
      </c>
      <c r="H174" s="4">
        <f t="shared" si="67"/>
        <v>215757.01089625515</v>
      </c>
      <c r="I174" s="84">
        <f>SUM(F174:H174)</f>
        <v>1726056.0871700412</v>
      </c>
      <c r="J174" s="4">
        <f t="shared" si="67"/>
        <v>689837.39434762031</v>
      </c>
      <c r="K174" s="4">
        <f t="shared" si="67"/>
        <v>689837.39434762031</v>
      </c>
      <c r="L174" s="84">
        <f>SUM(J174:K174)</f>
        <v>1379674.7886952406</v>
      </c>
      <c r="M174" s="4">
        <f t="shared" si="67"/>
        <v>743667.34152519947</v>
      </c>
      <c r="N174" s="4">
        <f t="shared" si="67"/>
        <v>743667.34152519947</v>
      </c>
      <c r="O174" s="84">
        <f>SUM(M174:N174)</f>
        <v>1487334.6830503989</v>
      </c>
      <c r="P174" s="4">
        <f t="shared" si="67"/>
        <v>329267.30887847318</v>
      </c>
      <c r="Q174" s="4">
        <f t="shared" si="67"/>
        <v>329267.30887847318</v>
      </c>
      <c r="R174" s="84">
        <f>SUM(P174:Q174)</f>
        <v>658534.61775694636</v>
      </c>
      <c r="S174" s="4">
        <f t="shared" si="67"/>
        <v>0</v>
      </c>
      <c r="T174" s="4">
        <f t="shared" si="67"/>
        <v>0</v>
      </c>
      <c r="U174" s="85">
        <f>SUM(S174:T174)</f>
        <v>0</v>
      </c>
      <c r="V174" s="1"/>
      <c r="W174" s="2"/>
      <c r="X174" s="2"/>
      <c r="Y174" s="2"/>
      <c r="Z174" s="2"/>
      <c r="AA174" s="2"/>
      <c r="AB174" s="2"/>
      <c r="AC174" s="2"/>
      <c r="AD174" s="2"/>
    </row>
    <row r="175" spans="1:30" ht="16.5" hidden="1" outlineLevel="2" thickBot="1" x14ac:dyDescent="0.3">
      <c r="A175" s="5"/>
      <c r="B175" s="7"/>
      <c r="C175" s="76" t="s">
        <v>43</v>
      </c>
      <c r="D175" s="6"/>
      <c r="E175" s="4"/>
      <c r="F175" s="8">
        <v>1</v>
      </c>
      <c r="G175" s="8">
        <v>6</v>
      </c>
      <c r="H175" s="8">
        <v>6</v>
      </c>
      <c r="I175" s="8"/>
      <c r="J175" s="8">
        <v>6</v>
      </c>
      <c r="K175" s="8">
        <v>7</v>
      </c>
      <c r="L175" s="8"/>
      <c r="M175" s="8">
        <v>6</v>
      </c>
      <c r="N175" s="8">
        <v>7</v>
      </c>
      <c r="O175" s="8"/>
      <c r="P175" s="8">
        <v>6</v>
      </c>
      <c r="Q175" s="8">
        <v>7</v>
      </c>
      <c r="R175" s="8"/>
      <c r="S175" s="175">
        <v>6</v>
      </c>
      <c r="T175" s="175">
        <v>6</v>
      </c>
      <c r="U175" s="89"/>
      <c r="V175" s="1"/>
      <c r="W175" s="2"/>
      <c r="X175" s="2"/>
      <c r="Y175" s="2"/>
      <c r="Z175" s="2"/>
      <c r="AA175" s="2"/>
      <c r="AB175" s="2"/>
      <c r="AC175" s="2"/>
      <c r="AD175" s="2"/>
    </row>
    <row r="176" spans="1:30" ht="16.5" hidden="1" outlineLevel="2" thickBot="1" x14ac:dyDescent="0.3">
      <c r="A176" s="5"/>
      <c r="B176" s="7"/>
      <c r="C176" s="76" t="s">
        <v>44</v>
      </c>
      <c r="D176" s="6"/>
      <c r="E176" s="4"/>
      <c r="F176" s="9">
        <v>1</v>
      </c>
      <c r="G176" s="10">
        <v>6</v>
      </c>
      <c r="H176" s="10">
        <v>6</v>
      </c>
      <c r="I176" s="10"/>
      <c r="J176" s="10">
        <v>6</v>
      </c>
      <c r="K176" s="10">
        <v>7</v>
      </c>
      <c r="L176" s="10"/>
      <c r="M176" s="10">
        <v>6</v>
      </c>
      <c r="N176" s="10">
        <v>7</v>
      </c>
      <c r="O176" s="10"/>
      <c r="P176" s="10">
        <v>6</v>
      </c>
      <c r="Q176" s="10">
        <v>7</v>
      </c>
      <c r="R176" s="10"/>
      <c r="S176" s="10">
        <v>6</v>
      </c>
      <c r="T176" s="10">
        <v>6</v>
      </c>
      <c r="U176" s="11"/>
      <c r="V176" s="1"/>
      <c r="W176" s="2"/>
      <c r="X176" s="2"/>
      <c r="Y176" s="2"/>
      <c r="Z176" s="2"/>
      <c r="AA176" s="2"/>
      <c r="AB176" s="2"/>
      <c r="AC176" s="2"/>
      <c r="AD176" s="2"/>
    </row>
    <row r="177" spans="1:30" hidden="1" outlineLevel="2" x14ac:dyDescent="0.25">
      <c r="A177" s="5"/>
      <c r="B177" s="7"/>
      <c r="C177" s="76" t="s">
        <v>35</v>
      </c>
      <c r="D177" s="6"/>
      <c r="E177" s="4"/>
      <c r="F177" s="79">
        <f>F176/F175</f>
        <v>1</v>
      </c>
      <c r="G177" s="79">
        <f t="shared" ref="G177:T177" si="68">G176/G175</f>
        <v>1</v>
      </c>
      <c r="H177" s="79">
        <f t="shared" si="68"/>
        <v>1</v>
      </c>
      <c r="I177" s="79"/>
      <c r="J177" s="79">
        <f t="shared" si="68"/>
        <v>1</v>
      </c>
      <c r="K177" s="79">
        <f t="shared" si="68"/>
        <v>1</v>
      </c>
      <c r="L177" s="79"/>
      <c r="M177" s="79">
        <f t="shared" si="68"/>
        <v>1</v>
      </c>
      <c r="N177" s="79">
        <f t="shared" si="68"/>
        <v>1</v>
      </c>
      <c r="O177" s="79"/>
      <c r="P177" s="79">
        <f t="shared" si="68"/>
        <v>1</v>
      </c>
      <c r="Q177" s="79">
        <f t="shared" si="68"/>
        <v>1</v>
      </c>
      <c r="R177" s="79"/>
      <c r="S177" s="79">
        <f t="shared" si="68"/>
        <v>1</v>
      </c>
      <c r="T177" s="79">
        <f t="shared" si="68"/>
        <v>1</v>
      </c>
      <c r="U177" s="92"/>
      <c r="V177" s="1"/>
      <c r="W177" s="2"/>
      <c r="X177" s="2"/>
      <c r="Y177" s="2"/>
      <c r="Z177" s="2"/>
      <c r="AA177" s="2"/>
      <c r="AB177" s="2"/>
      <c r="AC177" s="2"/>
      <c r="AD177" s="2"/>
    </row>
    <row r="178" spans="1:30" ht="16.5" hidden="1" outlineLevel="2" thickBot="1" x14ac:dyDescent="0.3">
      <c r="A178" s="130"/>
      <c r="B178" s="97" t="s">
        <v>42</v>
      </c>
      <c r="C178" s="98" t="s">
        <v>58</v>
      </c>
      <c r="D178" s="151"/>
      <c r="E178" s="100"/>
      <c r="F178" s="101">
        <f t="shared" ref="F178:T178" si="69">F177*F174</f>
        <v>1294542.0653775306</v>
      </c>
      <c r="G178" s="101">
        <f t="shared" si="69"/>
        <v>215757.01089625515</v>
      </c>
      <c r="H178" s="101">
        <f t="shared" si="69"/>
        <v>215757.01089625515</v>
      </c>
      <c r="I178" s="102">
        <f>SUM(F178:H178)</f>
        <v>1726056.0871700412</v>
      </c>
      <c r="J178" s="101">
        <f t="shared" si="69"/>
        <v>689837.39434762031</v>
      </c>
      <c r="K178" s="101">
        <f t="shared" si="69"/>
        <v>689837.39434762031</v>
      </c>
      <c r="L178" s="102">
        <f>SUM(J178:K178)</f>
        <v>1379674.7886952406</v>
      </c>
      <c r="M178" s="101">
        <f t="shared" si="69"/>
        <v>743667.34152519947</v>
      </c>
      <c r="N178" s="101">
        <f t="shared" si="69"/>
        <v>743667.34152519947</v>
      </c>
      <c r="O178" s="102">
        <f>SUM(M178:N178)</f>
        <v>1487334.6830503989</v>
      </c>
      <c r="P178" s="101">
        <f t="shared" si="69"/>
        <v>329267.30887847318</v>
      </c>
      <c r="Q178" s="101">
        <f t="shared" si="69"/>
        <v>329267.30887847318</v>
      </c>
      <c r="R178" s="102">
        <f>SUM(P178:Q178)</f>
        <v>658534.61775694636</v>
      </c>
      <c r="S178" s="101">
        <f t="shared" si="69"/>
        <v>0</v>
      </c>
      <c r="T178" s="101">
        <f t="shared" si="69"/>
        <v>0</v>
      </c>
      <c r="U178" s="103">
        <f>SUM(S178:T178)</f>
        <v>0</v>
      </c>
      <c r="V178" s="1"/>
      <c r="W178" s="2"/>
      <c r="X178" s="2"/>
      <c r="Y178" s="2"/>
      <c r="Z178" s="2"/>
      <c r="AA178" s="2"/>
      <c r="AB178" s="2"/>
      <c r="AC178" s="2"/>
      <c r="AD178" s="2"/>
    </row>
    <row r="179" spans="1:30" hidden="1" outlineLevel="1" x14ac:dyDescent="0.25">
      <c r="A179" s="263" t="s">
        <v>22</v>
      </c>
      <c r="B179" s="262"/>
      <c r="C179" s="171"/>
      <c r="D179" s="172"/>
      <c r="E179" s="173"/>
      <c r="F179" s="107"/>
      <c r="G179" s="107"/>
      <c r="H179" s="107"/>
      <c r="I179" s="107"/>
      <c r="J179" s="107"/>
      <c r="K179" s="107"/>
      <c r="L179" s="107"/>
      <c r="M179" s="107"/>
      <c r="N179" s="107"/>
      <c r="O179" s="107"/>
      <c r="P179" s="107"/>
      <c r="Q179" s="107"/>
      <c r="R179" s="107"/>
      <c r="S179" s="107"/>
      <c r="T179" s="107"/>
      <c r="U179" s="74"/>
      <c r="V179" s="1"/>
      <c r="W179" s="2"/>
      <c r="X179" s="2"/>
      <c r="Y179" s="2"/>
      <c r="Z179" s="2"/>
      <c r="AA179" s="2"/>
      <c r="AB179" s="2"/>
      <c r="AC179" s="2"/>
      <c r="AD179" s="2"/>
    </row>
    <row r="180" spans="1:30" hidden="1" outlineLevel="3" x14ac:dyDescent="0.25">
      <c r="A180" s="12"/>
      <c r="B180" s="7"/>
      <c r="C180" s="76" t="s">
        <v>51</v>
      </c>
      <c r="D180" s="6"/>
      <c r="E180" s="4"/>
      <c r="F180" s="4"/>
      <c r="G180" s="4">
        <f>D193*$Y$28</f>
        <v>2157570.1089625512</v>
      </c>
      <c r="H180" s="4">
        <f>D193*$Y$28</f>
        <v>2157570.1089625512</v>
      </c>
      <c r="I180" s="4"/>
      <c r="J180" s="4">
        <f>D193*$Z$28</f>
        <v>2299457.9811587343</v>
      </c>
      <c r="K180" s="4">
        <f>D193*$Z$28</f>
        <v>2299457.9811587343</v>
      </c>
      <c r="L180" s="4"/>
      <c r="M180" s="4">
        <f>D193*$AA$28</f>
        <v>3718336.7076259973</v>
      </c>
      <c r="N180" s="4">
        <f>D193*$AA$28</f>
        <v>3718336.7076259973</v>
      </c>
      <c r="O180" s="4"/>
      <c r="P180" s="4">
        <f>D193*$AB$28</f>
        <v>3292673.0887847315</v>
      </c>
      <c r="Q180" s="4">
        <f>D193*$AB$28</f>
        <v>3292673.0887847315</v>
      </c>
      <c r="R180" s="4"/>
      <c r="S180" s="4">
        <f>D193*$AC$28</f>
        <v>2157570.1089625512</v>
      </c>
      <c r="T180" s="4">
        <f>D193*$AC$28</f>
        <v>2157570.1089625512</v>
      </c>
      <c r="U180" s="77"/>
      <c r="V180" s="1"/>
      <c r="W180" s="2"/>
      <c r="X180" s="2"/>
      <c r="Y180" s="2"/>
      <c r="Z180" s="2"/>
      <c r="AA180" s="2"/>
      <c r="AB180" s="2"/>
      <c r="AC180" s="2"/>
      <c r="AD180" s="2"/>
    </row>
    <row r="181" spans="1:30" hidden="1" outlineLevel="3" x14ac:dyDescent="0.25">
      <c r="A181" s="12"/>
      <c r="B181" s="78" t="s">
        <v>60</v>
      </c>
      <c r="C181" s="76"/>
      <c r="D181" s="6"/>
      <c r="E181" s="4"/>
      <c r="F181" s="4"/>
      <c r="G181" s="79">
        <v>0</v>
      </c>
      <c r="H181" s="79">
        <v>0</v>
      </c>
      <c r="I181" s="79"/>
      <c r="J181" s="79">
        <v>0</v>
      </c>
      <c r="K181" s="79">
        <v>0.24</v>
      </c>
      <c r="L181" s="79"/>
      <c r="M181" s="79">
        <v>0.25</v>
      </c>
      <c r="N181" s="79">
        <v>0.25</v>
      </c>
      <c r="O181" s="79"/>
      <c r="P181" s="110">
        <v>0.34499999999999997</v>
      </c>
      <c r="Q181" s="110">
        <v>0.34499999999999997</v>
      </c>
      <c r="R181" s="79"/>
      <c r="S181" s="174">
        <v>0.4375</v>
      </c>
      <c r="T181" s="174">
        <v>0.4375</v>
      </c>
      <c r="U181" s="92"/>
      <c r="V181" s="1"/>
      <c r="W181" s="2"/>
      <c r="X181" s="2"/>
      <c r="Y181" s="2"/>
      <c r="Z181" s="2"/>
      <c r="AA181" s="2"/>
      <c r="AB181" s="2"/>
      <c r="AC181" s="2"/>
      <c r="AD181" s="2"/>
    </row>
    <row r="182" spans="1:30" hidden="1" outlineLevel="3" x14ac:dyDescent="0.25">
      <c r="A182" s="150"/>
      <c r="B182" s="78" t="s">
        <v>59</v>
      </c>
      <c r="C182" s="76"/>
      <c r="D182" s="6"/>
      <c r="E182" s="52"/>
      <c r="F182" s="4"/>
      <c r="G182" s="79">
        <v>0.1</v>
      </c>
      <c r="H182" s="79">
        <v>0.1</v>
      </c>
      <c r="I182" s="79"/>
      <c r="J182" s="79">
        <v>0.08</v>
      </c>
      <c r="K182" s="79">
        <v>0.08</v>
      </c>
      <c r="L182" s="79"/>
      <c r="M182" s="79">
        <v>0.05</v>
      </c>
      <c r="N182" s="79">
        <v>0.05</v>
      </c>
      <c r="O182" s="79"/>
      <c r="P182" s="110">
        <v>5.5E-2</v>
      </c>
      <c r="Q182" s="110">
        <v>5.5E-2</v>
      </c>
      <c r="R182" s="79"/>
      <c r="S182" s="174">
        <v>6.25E-2</v>
      </c>
      <c r="T182" s="174">
        <v>6.25E-2</v>
      </c>
      <c r="U182" s="92"/>
      <c r="V182" s="1"/>
      <c r="W182" s="2"/>
      <c r="X182" s="2"/>
      <c r="Y182" s="2"/>
      <c r="Z182" s="2"/>
      <c r="AA182" s="2"/>
      <c r="AB182" s="2"/>
      <c r="AC182" s="2"/>
      <c r="AD182" s="2"/>
    </row>
    <row r="183" spans="1:30" hidden="1" outlineLevel="3" x14ac:dyDescent="0.25">
      <c r="A183" s="12"/>
      <c r="B183" s="83" t="s">
        <v>6</v>
      </c>
      <c r="C183" s="76" t="s">
        <v>52</v>
      </c>
      <c r="D183" s="6"/>
      <c r="E183" s="4"/>
      <c r="F183" s="4"/>
      <c r="G183" s="4">
        <f>G182*G180</f>
        <v>215757.01089625515</v>
      </c>
      <c r="H183" s="4">
        <f t="shared" ref="H183:T183" si="70">H182*H180</f>
        <v>215757.01089625515</v>
      </c>
      <c r="I183" s="84">
        <f>SUM(G183:H183)</f>
        <v>431514.02179251029</v>
      </c>
      <c r="J183" s="4">
        <f t="shared" si="70"/>
        <v>183956.63849269875</v>
      </c>
      <c r="K183" s="4">
        <f t="shared" si="70"/>
        <v>183956.63849269875</v>
      </c>
      <c r="L183" s="84">
        <f>SUM(J183:K183)</f>
        <v>367913.2769853975</v>
      </c>
      <c r="M183" s="4">
        <f t="shared" si="70"/>
        <v>185916.83538129987</v>
      </c>
      <c r="N183" s="4">
        <f t="shared" si="70"/>
        <v>185916.83538129987</v>
      </c>
      <c r="O183" s="84">
        <f>SUM(M183:N183)</f>
        <v>371833.67076259974</v>
      </c>
      <c r="P183" s="4">
        <f t="shared" si="70"/>
        <v>181097.01988316022</v>
      </c>
      <c r="Q183" s="4">
        <f t="shared" si="70"/>
        <v>181097.01988316022</v>
      </c>
      <c r="R183" s="84">
        <f>SUM(P183:Q183)</f>
        <v>362194.03976632043</v>
      </c>
      <c r="S183" s="4">
        <f t="shared" si="70"/>
        <v>134848.13181015945</v>
      </c>
      <c r="T183" s="4">
        <f t="shared" si="70"/>
        <v>134848.13181015945</v>
      </c>
      <c r="U183" s="85">
        <f>SUM(S183:T183)</f>
        <v>269696.2636203189</v>
      </c>
      <c r="V183" s="1"/>
      <c r="W183" s="2"/>
      <c r="X183" s="2"/>
      <c r="Y183" s="2"/>
      <c r="Z183" s="2"/>
      <c r="AA183" s="2"/>
      <c r="AB183" s="2"/>
      <c r="AC183" s="2"/>
      <c r="AD183" s="2"/>
    </row>
    <row r="184" spans="1:30" hidden="1" outlineLevel="3" x14ac:dyDescent="0.25">
      <c r="A184" s="12"/>
      <c r="B184" s="7"/>
      <c r="C184" s="76" t="s">
        <v>53</v>
      </c>
      <c r="D184" s="6"/>
      <c r="E184" s="4"/>
      <c r="F184" s="4"/>
      <c r="G184" s="4">
        <f>G181*G180</f>
        <v>0</v>
      </c>
      <c r="H184" s="4">
        <f t="shared" ref="H184:T184" si="71">H181*H180</f>
        <v>0</v>
      </c>
      <c r="I184" s="4"/>
      <c r="J184" s="4">
        <f t="shared" si="71"/>
        <v>0</v>
      </c>
      <c r="K184" s="4">
        <f t="shared" si="71"/>
        <v>551869.91547809623</v>
      </c>
      <c r="L184" s="4"/>
      <c r="M184" s="4">
        <f t="shared" si="71"/>
        <v>929584.17690649931</v>
      </c>
      <c r="N184" s="4">
        <f t="shared" si="71"/>
        <v>929584.17690649931</v>
      </c>
      <c r="O184" s="4"/>
      <c r="P184" s="4">
        <f t="shared" si="71"/>
        <v>1135972.2156307322</v>
      </c>
      <c r="Q184" s="4">
        <f t="shared" si="71"/>
        <v>1135972.2156307322</v>
      </c>
      <c r="R184" s="4"/>
      <c r="S184" s="4">
        <f t="shared" si="71"/>
        <v>943936.92267111619</v>
      </c>
      <c r="T184" s="4">
        <f t="shared" si="71"/>
        <v>943936.92267111619</v>
      </c>
      <c r="U184" s="77"/>
      <c r="V184" s="1"/>
      <c r="W184" s="2"/>
      <c r="X184" s="2"/>
      <c r="Y184" s="2"/>
      <c r="Z184" s="2"/>
      <c r="AA184" s="2"/>
      <c r="AB184" s="2"/>
      <c r="AC184" s="2"/>
      <c r="AD184" s="2"/>
    </row>
    <row r="185" spans="1:30" hidden="1" outlineLevel="3" x14ac:dyDescent="0.25">
      <c r="A185" s="12"/>
      <c r="B185" s="7"/>
      <c r="C185" s="76" t="s">
        <v>45</v>
      </c>
      <c r="D185" s="6"/>
      <c r="E185" s="4"/>
      <c r="F185" s="39"/>
      <c r="G185" s="175">
        <v>10</v>
      </c>
      <c r="H185" s="175">
        <v>10</v>
      </c>
      <c r="I185" s="8"/>
      <c r="J185" s="175">
        <v>10</v>
      </c>
      <c r="K185" s="175">
        <v>2</v>
      </c>
      <c r="L185" s="8"/>
      <c r="M185" s="175">
        <v>2</v>
      </c>
      <c r="N185" s="175">
        <v>2</v>
      </c>
      <c r="O185" s="8"/>
      <c r="P185" s="175">
        <v>2</v>
      </c>
      <c r="Q185" s="175">
        <v>2</v>
      </c>
      <c r="R185" s="8"/>
      <c r="S185" s="175">
        <v>2</v>
      </c>
      <c r="T185" s="175">
        <v>2</v>
      </c>
      <c r="U185" s="89"/>
      <c r="V185" s="1"/>
      <c r="W185" s="2"/>
      <c r="X185" s="2"/>
      <c r="Y185" s="2"/>
      <c r="Z185" s="2"/>
      <c r="AA185" s="2"/>
      <c r="AB185" s="2"/>
      <c r="AC185" s="2"/>
      <c r="AD185" s="2"/>
    </row>
    <row r="186" spans="1:30" ht="16.5" hidden="1" outlineLevel="3" thickBot="1" x14ac:dyDescent="0.3">
      <c r="A186" s="12"/>
      <c r="B186" s="7"/>
      <c r="C186" s="76" t="s">
        <v>46</v>
      </c>
      <c r="D186" s="6"/>
      <c r="E186" s="4"/>
      <c r="F186" s="39"/>
      <c r="G186" s="175">
        <v>0</v>
      </c>
      <c r="H186" s="175">
        <v>0</v>
      </c>
      <c r="I186" s="8"/>
      <c r="J186" s="175">
        <v>0</v>
      </c>
      <c r="K186" s="175">
        <v>8</v>
      </c>
      <c r="L186" s="8"/>
      <c r="M186" s="175">
        <v>8</v>
      </c>
      <c r="N186" s="175">
        <v>8</v>
      </c>
      <c r="O186" s="8"/>
      <c r="P186" s="175">
        <v>10</v>
      </c>
      <c r="Q186" s="175">
        <v>10</v>
      </c>
      <c r="R186" s="8"/>
      <c r="S186" s="175">
        <v>10</v>
      </c>
      <c r="T186" s="175">
        <v>10</v>
      </c>
      <c r="U186" s="89"/>
      <c r="V186" s="1"/>
      <c r="W186" s="2"/>
      <c r="X186" s="2"/>
      <c r="Y186" s="2"/>
      <c r="Z186" s="2"/>
      <c r="AA186" s="2"/>
      <c r="AB186" s="2"/>
      <c r="AC186" s="2"/>
      <c r="AD186" s="2"/>
    </row>
    <row r="187" spans="1:30" hidden="1" outlineLevel="3" x14ac:dyDescent="0.25">
      <c r="A187" s="12"/>
      <c r="B187" s="7"/>
      <c r="C187" s="76" t="s">
        <v>47</v>
      </c>
      <c r="D187" s="6"/>
      <c r="E187" s="4"/>
      <c r="F187" s="8"/>
      <c r="G187" s="13">
        <v>10</v>
      </c>
      <c r="H187" s="14">
        <v>10</v>
      </c>
      <c r="I187" s="14"/>
      <c r="J187" s="14">
        <v>10</v>
      </c>
      <c r="K187" s="14">
        <v>2</v>
      </c>
      <c r="L187" s="14"/>
      <c r="M187" s="14">
        <v>2</v>
      </c>
      <c r="N187" s="14">
        <v>2</v>
      </c>
      <c r="O187" s="14"/>
      <c r="P187" s="14">
        <v>2</v>
      </c>
      <c r="Q187" s="14">
        <v>2</v>
      </c>
      <c r="R187" s="14"/>
      <c r="S187" s="14">
        <v>2</v>
      </c>
      <c r="T187" s="14">
        <v>2</v>
      </c>
      <c r="U187" s="23"/>
      <c r="V187" s="1"/>
      <c r="W187" s="2"/>
      <c r="X187" s="2"/>
      <c r="Y187" s="2"/>
      <c r="Z187" s="2"/>
      <c r="AA187" s="2"/>
      <c r="AB187" s="2"/>
      <c r="AC187" s="2"/>
      <c r="AD187" s="2"/>
    </row>
    <row r="188" spans="1:30" ht="16.5" hidden="1" outlineLevel="3" thickBot="1" x14ac:dyDescent="0.3">
      <c r="A188" s="12"/>
      <c r="B188" s="7"/>
      <c r="C188" s="76" t="s">
        <v>48</v>
      </c>
      <c r="D188" s="6"/>
      <c r="E188" s="4"/>
      <c r="F188" s="8"/>
      <c r="G188" s="16">
        <v>0</v>
      </c>
      <c r="H188" s="17">
        <v>0</v>
      </c>
      <c r="I188" s="17"/>
      <c r="J188" s="17">
        <v>0</v>
      </c>
      <c r="K188" s="17">
        <v>8</v>
      </c>
      <c r="L188" s="17"/>
      <c r="M188" s="17">
        <v>8</v>
      </c>
      <c r="N188" s="17">
        <v>8</v>
      </c>
      <c r="O188" s="17"/>
      <c r="P188" s="17">
        <v>10</v>
      </c>
      <c r="Q188" s="17">
        <v>10</v>
      </c>
      <c r="R188" s="17"/>
      <c r="S188" s="17">
        <v>10</v>
      </c>
      <c r="T188" s="17">
        <v>10</v>
      </c>
      <c r="U188" s="26"/>
      <c r="V188" s="1"/>
      <c r="W188" s="2"/>
      <c r="X188" s="2"/>
      <c r="Y188" s="2"/>
      <c r="Z188" s="2"/>
      <c r="AA188" s="2"/>
      <c r="AB188" s="2"/>
      <c r="AC188" s="2"/>
      <c r="AD188" s="2"/>
    </row>
    <row r="189" spans="1:30" hidden="1" outlineLevel="3" x14ac:dyDescent="0.25">
      <c r="A189" s="12"/>
      <c r="B189" s="7"/>
      <c r="C189" s="76" t="s">
        <v>36</v>
      </c>
      <c r="D189" s="6"/>
      <c r="E189" s="4"/>
      <c r="F189" s="79"/>
      <c r="G189" s="79">
        <f t="shared" ref="G189:T189" si="72">G187/G185</f>
        <v>1</v>
      </c>
      <c r="H189" s="79">
        <f t="shared" si="72"/>
        <v>1</v>
      </c>
      <c r="I189" s="79"/>
      <c r="J189" s="79">
        <f t="shared" si="72"/>
        <v>1</v>
      </c>
      <c r="K189" s="79">
        <f t="shared" si="72"/>
        <v>1</v>
      </c>
      <c r="L189" s="79"/>
      <c r="M189" s="79">
        <f t="shared" si="72"/>
        <v>1</v>
      </c>
      <c r="N189" s="79">
        <f t="shared" si="72"/>
        <v>1</v>
      </c>
      <c r="O189" s="79"/>
      <c r="P189" s="79">
        <f t="shared" si="72"/>
        <v>1</v>
      </c>
      <c r="Q189" s="79">
        <f t="shared" si="72"/>
        <v>1</v>
      </c>
      <c r="R189" s="79"/>
      <c r="S189" s="79">
        <f t="shared" si="72"/>
        <v>1</v>
      </c>
      <c r="T189" s="79">
        <f t="shared" si="72"/>
        <v>1</v>
      </c>
      <c r="U189" s="92"/>
      <c r="V189" s="1"/>
      <c r="W189" s="2"/>
      <c r="X189" s="2"/>
      <c r="Y189" s="2"/>
      <c r="Z189" s="2"/>
      <c r="AA189" s="2"/>
      <c r="AB189" s="2"/>
      <c r="AC189" s="2"/>
      <c r="AD189" s="2"/>
    </row>
    <row r="190" spans="1:30" hidden="1" outlineLevel="3" x14ac:dyDescent="0.25">
      <c r="A190" s="12"/>
      <c r="B190" s="7"/>
      <c r="C190" s="76" t="s">
        <v>37</v>
      </c>
      <c r="D190" s="6"/>
      <c r="E190" s="4"/>
      <c r="F190" s="79"/>
      <c r="G190" s="79">
        <v>0</v>
      </c>
      <c r="H190" s="79">
        <v>0</v>
      </c>
      <c r="I190" s="79"/>
      <c r="J190" s="79">
        <v>0</v>
      </c>
      <c r="K190" s="79">
        <f t="shared" ref="K190" si="73">K188/K186</f>
        <v>1</v>
      </c>
      <c r="L190" s="79"/>
      <c r="M190" s="79">
        <f>M188/M186</f>
        <v>1</v>
      </c>
      <c r="N190" s="79">
        <f t="shared" ref="N190:T190" si="74">N188/N186</f>
        <v>1</v>
      </c>
      <c r="O190" s="79"/>
      <c r="P190" s="79">
        <f t="shared" si="74"/>
        <v>1</v>
      </c>
      <c r="Q190" s="79">
        <f t="shared" si="74"/>
        <v>1</v>
      </c>
      <c r="R190" s="79"/>
      <c r="S190" s="79">
        <f t="shared" si="74"/>
        <v>1</v>
      </c>
      <c r="T190" s="79">
        <f t="shared" si="74"/>
        <v>1</v>
      </c>
      <c r="U190" s="92"/>
      <c r="V190" s="1"/>
      <c r="W190" s="2"/>
      <c r="X190" s="2"/>
      <c r="Y190" s="2"/>
      <c r="Z190" s="2"/>
      <c r="AA190" s="2"/>
      <c r="AB190" s="2"/>
      <c r="AC190" s="2"/>
      <c r="AD190" s="2"/>
    </row>
    <row r="191" spans="1:30" hidden="1" outlineLevel="3" x14ac:dyDescent="0.25">
      <c r="A191" s="12"/>
      <c r="B191" s="125" t="s">
        <v>42</v>
      </c>
      <c r="C191" s="126" t="s">
        <v>56</v>
      </c>
      <c r="D191" s="127"/>
      <c r="E191" s="4"/>
      <c r="F191" s="127"/>
      <c r="G191" s="69">
        <f t="shared" ref="G191:T191" si="75">G189*G183</f>
        <v>215757.01089625515</v>
      </c>
      <c r="H191" s="69">
        <f t="shared" si="75"/>
        <v>215757.01089625515</v>
      </c>
      <c r="I191" s="128">
        <f>SUM(G191:H191)</f>
        <v>431514.02179251029</v>
      </c>
      <c r="J191" s="69">
        <f t="shared" si="75"/>
        <v>183956.63849269875</v>
      </c>
      <c r="K191" s="69">
        <f t="shared" si="75"/>
        <v>183956.63849269875</v>
      </c>
      <c r="L191" s="128">
        <f>SUM(J191:K191)</f>
        <v>367913.2769853975</v>
      </c>
      <c r="M191" s="69">
        <f t="shared" si="75"/>
        <v>185916.83538129987</v>
      </c>
      <c r="N191" s="69">
        <f t="shared" si="75"/>
        <v>185916.83538129987</v>
      </c>
      <c r="O191" s="128">
        <f>SUM(M191:N191)</f>
        <v>371833.67076259974</v>
      </c>
      <c r="P191" s="69">
        <f t="shared" si="75"/>
        <v>181097.01988316022</v>
      </c>
      <c r="Q191" s="69">
        <f t="shared" si="75"/>
        <v>181097.01988316022</v>
      </c>
      <c r="R191" s="128">
        <f>SUM(P191:Q191)</f>
        <v>362194.03976632043</v>
      </c>
      <c r="S191" s="69">
        <f t="shared" si="75"/>
        <v>134848.13181015945</v>
      </c>
      <c r="T191" s="69">
        <f t="shared" si="75"/>
        <v>134848.13181015945</v>
      </c>
      <c r="U191" s="129">
        <f>SUM(S191:T191)</f>
        <v>269696.2636203189</v>
      </c>
      <c r="V191" s="1"/>
      <c r="W191" s="2"/>
      <c r="X191" s="2"/>
      <c r="Y191" s="2"/>
      <c r="Z191" s="2"/>
      <c r="AA191" s="2"/>
      <c r="AB191" s="2"/>
      <c r="AC191" s="2"/>
      <c r="AD191" s="2"/>
    </row>
    <row r="192" spans="1:30" ht="16.5" hidden="1" outlineLevel="3" thickBot="1" x14ac:dyDescent="0.3">
      <c r="A192" s="153"/>
      <c r="B192" s="131" t="s">
        <v>42</v>
      </c>
      <c r="C192" s="98" t="s">
        <v>57</v>
      </c>
      <c r="D192" s="6"/>
      <c r="E192" s="100"/>
      <c r="F192" s="132"/>
      <c r="G192" s="101">
        <f t="shared" ref="G192:T192" si="76">G190*G184</f>
        <v>0</v>
      </c>
      <c r="H192" s="101">
        <f t="shared" si="76"/>
        <v>0</v>
      </c>
      <c r="I192" s="133">
        <f>SUM(G192:H192)</f>
        <v>0</v>
      </c>
      <c r="J192" s="101">
        <f t="shared" si="76"/>
        <v>0</v>
      </c>
      <c r="K192" s="101">
        <f t="shared" si="76"/>
        <v>551869.91547809623</v>
      </c>
      <c r="L192" s="133">
        <f>SUM(J192:K192)</f>
        <v>551869.91547809623</v>
      </c>
      <c r="M192" s="101">
        <f t="shared" si="76"/>
        <v>929584.17690649931</v>
      </c>
      <c r="N192" s="101">
        <f t="shared" si="76"/>
        <v>929584.17690649931</v>
      </c>
      <c r="O192" s="133">
        <f>SUM(M192:N192)</f>
        <v>1859168.3538129986</v>
      </c>
      <c r="P192" s="101">
        <f t="shared" si="76"/>
        <v>1135972.2156307322</v>
      </c>
      <c r="Q192" s="101">
        <f t="shared" si="76"/>
        <v>1135972.2156307322</v>
      </c>
      <c r="R192" s="133">
        <f>SUM(P192:Q192)</f>
        <v>2271944.4312614645</v>
      </c>
      <c r="S192" s="101">
        <f t="shared" si="76"/>
        <v>943936.92267111619</v>
      </c>
      <c r="T192" s="101">
        <f t="shared" si="76"/>
        <v>943936.92267111619</v>
      </c>
      <c r="U192" s="134">
        <f>SUM(S192:T192)</f>
        <v>1887873.8453422324</v>
      </c>
      <c r="V192" s="176"/>
      <c r="W192" s="2"/>
      <c r="X192" s="2"/>
      <c r="Y192" s="2"/>
      <c r="Z192" s="2"/>
      <c r="AA192" s="2"/>
      <c r="AB192" s="2"/>
      <c r="AC192" s="2"/>
      <c r="AD192" s="2"/>
    </row>
    <row r="193" spans="1:30" ht="16.5" collapsed="1" thickBot="1" x14ac:dyDescent="0.3">
      <c r="A193" s="135" t="str">
        <f>B183</f>
        <v>3.a.ii</v>
      </c>
      <c r="B193" s="255" t="s">
        <v>81</v>
      </c>
      <c r="C193" s="256"/>
      <c r="D193" s="19">
        <v>13625608</v>
      </c>
      <c r="E193" s="136">
        <f>SUM(F193:H193)+SUM(J193:K193)+SUM(M193:N193)+SUM(P193:Q193)+SUM(S193:T193)</f>
        <v>13625607.995494565</v>
      </c>
      <c r="F193" s="137">
        <f t="shared" ref="F193:T193" si="77">F178+F191+F192</f>
        <v>1294542.0653775306</v>
      </c>
      <c r="G193" s="154">
        <f t="shared" si="77"/>
        <v>431514.02179251029</v>
      </c>
      <c r="H193" s="154">
        <f t="shared" si="77"/>
        <v>431514.02179251029</v>
      </c>
      <c r="I193" s="140">
        <f>SUM(F193:H193)</f>
        <v>2157570.1089625512</v>
      </c>
      <c r="J193" s="154">
        <f t="shared" si="77"/>
        <v>873794.03284031909</v>
      </c>
      <c r="K193" s="154">
        <f t="shared" si="77"/>
        <v>1425663.9483184153</v>
      </c>
      <c r="L193" s="140">
        <f>SUM(J193:K193)</f>
        <v>2299457.9811587343</v>
      </c>
      <c r="M193" s="154">
        <f t="shared" si="77"/>
        <v>1859168.3538129986</v>
      </c>
      <c r="N193" s="154">
        <f t="shared" si="77"/>
        <v>1859168.3538129986</v>
      </c>
      <c r="O193" s="140">
        <f>SUM(M193:N193)</f>
        <v>3718336.7076259973</v>
      </c>
      <c r="P193" s="154">
        <f t="shared" si="77"/>
        <v>1646336.5443923655</v>
      </c>
      <c r="Q193" s="154">
        <f t="shared" si="77"/>
        <v>1646336.5443923655</v>
      </c>
      <c r="R193" s="140">
        <f>SUM(P193:Q193)</f>
        <v>3292673.088784731</v>
      </c>
      <c r="S193" s="154">
        <f t="shared" si="77"/>
        <v>1078785.0544812756</v>
      </c>
      <c r="T193" s="154">
        <f t="shared" si="77"/>
        <v>1078785.0544812756</v>
      </c>
      <c r="U193" s="141">
        <f>SUM(S193:T193)</f>
        <v>2157570.1089625512</v>
      </c>
      <c r="V193" s="31"/>
      <c r="W193" s="2"/>
      <c r="X193" s="2"/>
      <c r="Y193" s="2"/>
      <c r="Z193" s="2"/>
      <c r="AA193" s="2"/>
      <c r="AB193" s="2"/>
      <c r="AC193" s="2"/>
      <c r="AD193" s="2"/>
    </row>
    <row r="194" spans="1:30" ht="16.5" thickBot="1" x14ac:dyDescent="0.3">
      <c r="A194" s="270"/>
      <c r="B194" s="283"/>
      <c r="C194" s="283"/>
      <c r="D194" s="284"/>
      <c r="E194" s="283"/>
      <c r="F194" s="284"/>
      <c r="G194" s="284"/>
      <c r="H194" s="284"/>
      <c r="I194" s="284"/>
      <c r="J194" s="284"/>
      <c r="K194" s="284"/>
      <c r="L194" s="284"/>
      <c r="M194" s="284"/>
      <c r="N194" s="284"/>
      <c r="O194" s="284"/>
      <c r="P194" s="284"/>
      <c r="Q194" s="284"/>
      <c r="R194" s="284"/>
      <c r="S194" s="284"/>
      <c r="T194" s="284"/>
      <c r="U194" s="273"/>
      <c r="V194" s="1"/>
      <c r="W194" s="2"/>
      <c r="X194" s="2"/>
      <c r="Y194" s="2"/>
      <c r="Z194" s="2"/>
      <c r="AA194" s="2"/>
      <c r="AB194" s="2"/>
      <c r="AC194" s="2"/>
      <c r="AD194" s="2"/>
    </row>
    <row r="195" spans="1:30" ht="15.75" hidden="1" customHeight="1" outlineLevel="1" x14ac:dyDescent="0.25">
      <c r="A195" s="159" t="str">
        <f>A220</f>
        <v>3.b.i</v>
      </c>
      <c r="B195" s="142"/>
      <c r="C195" s="142"/>
      <c r="D195" s="142"/>
      <c r="E195" s="142"/>
      <c r="F195" s="142"/>
      <c r="G195" s="142"/>
      <c r="H195" s="142"/>
      <c r="I195" s="142"/>
      <c r="J195" s="142"/>
      <c r="K195" s="142"/>
      <c r="L195" s="142"/>
      <c r="M195" s="142"/>
      <c r="N195" s="142"/>
      <c r="O195" s="142"/>
      <c r="P195" s="142"/>
      <c r="Q195" s="142"/>
      <c r="R195" s="142"/>
      <c r="S195" s="142"/>
      <c r="T195" s="142"/>
      <c r="U195" s="77"/>
      <c r="V195" s="1"/>
      <c r="W195" s="2"/>
      <c r="X195" s="2"/>
      <c r="Y195" s="2"/>
      <c r="Z195" s="2"/>
      <c r="AA195" s="2"/>
      <c r="AB195" s="2"/>
      <c r="AC195" s="2"/>
      <c r="AD195" s="2"/>
    </row>
    <row r="196" spans="1:30" ht="15.75" hidden="1" customHeight="1" outlineLevel="1" x14ac:dyDescent="0.25">
      <c r="A196" s="146"/>
      <c r="B196" s="147"/>
      <c r="C196" s="148" t="s">
        <v>62</v>
      </c>
      <c r="D196" s="59"/>
      <c r="E196" s="60"/>
      <c r="F196" s="61"/>
      <c r="G196" s="61" t="s">
        <v>31</v>
      </c>
      <c r="H196" s="62">
        <f>H197*D220</f>
        <v>2269129.9420021493</v>
      </c>
      <c r="I196" s="63"/>
      <c r="J196" s="63" t="s">
        <v>32</v>
      </c>
      <c r="K196" s="62">
        <f>K197*D220</f>
        <v>2418146.723534761</v>
      </c>
      <c r="L196" s="63"/>
      <c r="M196" s="64" t="s">
        <v>33</v>
      </c>
      <c r="N196" s="62">
        <f>N197*$D220</f>
        <v>3910446.7344630896</v>
      </c>
      <c r="O196" s="63"/>
      <c r="P196" s="64" t="s">
        <v>34</v>
      </c>
      <c r="Q196" s="62">
        <f>Q197*$D220</f>
        <v>3462685.6579978508</v>
      </c>
      <c r="R196" s="63"/>
      <c r="S196" s="64" t="s">
        <v>41</v>
      </c>
      <c r="T196" s="65">
        <f>T197*$D220</f>
        <v>2269129.9420021493</v>
      </c>
      <c r="U196" s="66"/>
      <c r="V196" s="1"/>
      <c r="W196" s="2"/>
      <c r="X196" s="2"/>
      <c r="Y196" s="2"/>
      <c r="Z196" s="2"/>
      <c r="AA196" s="2"/>
      <c r="AB196" s="2"/>
      <c r="AC196" s="2"/>
      <c r="AD196" s="2"/>
    </row>
    <row r="197" spans="1:30" ht="15.75" hidden="1" customHeight="1" outlineLevel="1" thickBot="1" x14ac:dyDescent="0.3">
      <c r="A197" s="146"/>
      <c r="B197" s="147"/>
      <c r="C197" s="59"/>
      <c r="D197" s="59"/>
      <c r="E197" s="60"/>
      <c r="F197" s="61"/>
      <c r="G197" s="61"/>
      <c r="H197" s="68">
        <v>0.15835331073819955</v>
      </c>
      <c r="I197" s="63"/>
      <c r="J197" s="61"/>
      <c r="K197" s="68">
        <v>0.16875258328511203</v>
      </c>
      <c r="L197" s="63"/>
      <c r="M197" s="69"/>
      <c r="N197" s="68">
        <v>0.27289410597668839</v>
      </c>
      <c r="O197" s="63"/>
      <c r="P197" s="69"/>
      <c r="Q197" s="68">
        <v>0.24164668926180044</v>
      </c>
      <c r="R197" s="63"/>
      <c r="S197" s="70"/>
      <c r="T197" s="71">
        <v>0.15835331073819955</v>
      </c>
      <c r="U197" s="66"/>
      <c r="V197" s="1"/>
      <c r="W197" s="2"/>
      <c r="X197" s="2"/>
      <c r="Y197" s="2"/>
      <c r="Z197" s="2"/>
      <c r="AA197" s="2"/>
      <c r="AB197" s="2"/>
      <c r="AC197" s="2"/>
      <c r="AD197" s="2"/>
    </row>
    <row r="198" spans="1:30" ht="15.75" hidden="1" customHeight="1" outlineLevel="1" x14ac:dyDescent="0.25">
      <c r="A198" s="261" t="s">
        <v>14</v>
      </c>
      <c r="B198" s="262"/>
      <c r="C198" s="164"/>
      <c r="D198" s="165"/>
      <c r="E198" s="165"/>
      <c r="F198" s="166"/>
      <c r="G198" s="166"/>
      <c r="H198" s="166"/>
      <c r="I198" s="166"/>
      <c r="J198" s="166"/>
      <c r="K198" s="166"/>
      <c r="L198" s="166"/>
      <c r="M198" s="166"/>
      <c r="N198" s="166"/>
      <c r="O198" s="166"/>
      <c r="P198" s="166"/>
      <c r="Q198" s="166"/>
      <c r="R198" s="166"/>
      <c r="S198" s="166"/>
      <c r="T198" s="166"/>
      <c r="U198" s="74"/>
      <c r="V198" s="1"/>
      <c r="W198" s="2"/>
      <c r="X198" s="2"/>
      <c r="Y198" s="2"/>
      <c r="Z198" s="2"/>
      <c r="AA198" s="2"/>
      <c r="AB198" s="2"/>
      <c r="AC198" s="2"/>
      <c r="AD198" s="2"/>
    </row>
    <row r="199" spans="1:30" ht="15.75" hidden="1" customHeight="1" outlineLevel="2" x14ac:dyDescent="0.25">
      <c r="A199" s="5"/>
      <c r="B199" s="75"/>
      <c r="C199" s="76" t="s">
        <v>51</v>
      </c>
      <c r="D199" s="6"/>
      <c r="E199" s="4"/>
      <c r="F199" s="4">
        <f>D220*$Y$28</f>
        <v>2269035.2622512793</v>
      </c>
      <c r="G199" s="4">
        <f>D220*$Y$28</f>
        <v>2269035.2622512793</v>
      </c>
      <c r="H199" s="4">
        <f>D220*$Y$28</f>
        <v>2269035.2622512793</v>
      </c>
      <c r="I199" s="4"/>
      <c r="J199" s="4">
        <f>D220*$Z$28</f>
        <v>2418253.3960961853</v>
      </c>
      <c r="K199" s="4">
        <f>D220*$Z$28</f>
        <v>2418253.3960961853</v>
      </c>
      <c r="L199" s="4"/>
      <c r="M199" s="4">
        <f>D220*$AA$28</f>
        <v>3910434.7392834378</v>
      </c>
      <c r="N199" s="4">
        <f>D220*$AA$28</f>
        <v>3910434.7392834378</v>
      </c>
      <c r="O199" s="4"/>
      <c r="P199" s="4">
        <f>D220*$AB$28</f>
        <v>3462780.3353796224</v>
      </c>
      <c r="Q199" s="4">
        <f>D220*$AB$28</f>
        <v>3462780.3353796224</v>
      </c>
      <c r="R199" s="4"/>
      <c r="S199" s="4">
        <f>D220*$AC$28</f>
        <v>2269035.2622512793</v>
      </c>
      <c r="T199" s="4">
        <f>D220*$AC$28</f>
        <v>2269035.2622512793</v>
      </c>
      <c r="U199" s="77"/>
      <c r="V199" s="1"/>
      <c r="W199" s="2"/>
      <c r="X199" s="2"/>
      <c r="Y199" s="2"/>
      <c r="Z199" s="2"/>
      <c r="AA199" s="2"/>
      <c r="AB199" s="2"/>
      <c r="AC199" s="2"/>
      <c r="AD199" s="2"/>
    </row>
    <row r="200" spans="1:30" ht="15.75" hidden="1" customHeight="1" outlineLevel="2" x14ac:dyDescent="0.25">
      <c r="A200" s="150"/>
      <c r="B200" s="78" t="s">
        <v>59</v>
      </c>
      <c r="C200" s="76"/>
      <c r="D200" s="6"/>
      <c r="E200" s="4"/>
      <c r="F200" s="79">
        <v>0.6</v>
      </c>
      <c r="G200" s="79">
        <v>0.1</v>
      </c>
      <c r="H200" s="79">
        <v>0.1</v>
      </c>
      <c r="I200" s="79"/>
      <c r="J200" s="79">
        <v>0.3</v>
      </c>
      <c r="K200" s="79">
        <v>0.3</v>
      </c>
      <c r="L200" s="79"/>
      <c r="M200" s="79">
        <v>0.2</v>
      </c>
      <c r="N200" s="79">
        <v>0.2</v>
      </c>
      <c r="O200" s="79"/>
      <c r="P200" s="79">
        <v>0.1</v>
      </c>
      <c r="Q200" s="79">
        <v>0.1</v>
      </c>
      <c r="R200" s="79"/>
      <c r="S200" s="79">
        <v>0</v>
      </c>
      <c r="T200" s="79">
        <v>0</v>
      </c>
      <c r="U200" s="77"/>
      <c r="V200" s="1"/>
      <c r="W200" s="2"/>
      <c r="X200" s="2"/>
      <c r="Y200" s="2"/>
      <c r="Z200" s="2"/>
      <c r="AA200" s="2"/>
      <c r="AB200" s="2"/>
      <c r="AC200" s="2"/>
      <c r="AD200" s="2"/>
    </row>
    <row r="201" spans="1:30" ht="15.75" hidden="1" customHeight="1" outlineLevel="2" x14ac:dyDescent="0.25">
      <c r="A201" s="5"/>
      <c r="B201" s="83" t="str">
        <f>B210</f>
        <v>3.b.i</v>
      </c>
      <c r="C201" s="76" t="s">
        <v>52</v>
      </c>
      <c r="D201" s="6"/>
      <c r="E201" s="4"/>
      <c r="F201" s="4">
        <f>F199*F200</f>
        <v>1361421.1573507676</v>
      </c>
      <c r="G201" s="4">
        <f t="shared" ref="G201:T201" si="78">G199*G200</f>
        <v>226903.52622512795</v>
      </c>
      <c r="H201" s="4">
        <f t="shared" si="78"/>
        <v>226903.52622512795</v>
      </c>
      <c r="I201" s="84">
        <f>SUM(F201:H201)</f>
        <v>1815228.2098010236</v>
      </c>
      <c r="J201" s="4">
        <f t="shared" si="78"/>
        <v>725476.01882885559</v>
      </c>
      <c r="K201" s="4">
        <f t="shared" si="78"/>
        <v>725476.01882885559</v>
      </c>
      <c r="L201" s="84">
        <f>SUM(J201:K201)</f>
        <v>1450952.0376577112</v>
      </c>
      <c r="M201" s="4">
        <f t="shared" si="78"/>
        <v>782086.94785668759</v>
      </c>
      <c r="N201" s="4">
        <f t="shared" si="78"/>
        <v>782086.94785668759</v>
      </c>
      <c r="O201" s="84">
        <f>SUM(M201:N201)</f>
        <v>1564173.8957133752</v>
      </c>
      <c r="P201" s="4">
        <f t="shared" si="78"/>
        <v>346278.03353796224</v>
      </c>
      <c r="Q201" s="4">
        <f t="shared" si="78"/>
        <v>346278.03353796224</v>
      </c>
      <c r="R201" s="84">
        <f>SUM(P201:Q201)</f>
        <v>692556.06707592448</v>
      </c>
      <c r="S201" s="4">
        <f t="shared" si="78"/>
        <v>0</v>
      </c>
      <c r="T201" s="4">
        <f t="shared" si="78"/>
        <v>0</v>
      </c>
      <c r="U201" s="85">
        <f>SUM(S201:T201)</f>
        <v>0</v>
      </c>
      <c r="V201" s="1"/>
      <c r="W201" s="2"/>
      <c r="X201" s="2"/>
      <c r="Y201" s="2"/>
      <c r="Z201" s="2"/>
      <c r="AA201" s="2"/>
      <c r="AB201" s="2"/>
      <c r="AC201" s="2"/>
      <c r="AD201" s="2"/>
    </row>
    <row r="202" spans="1:30" ht="16.5" hidden="1" customHeight="1" outlineLevel="2" thickBot="1" x14ac:dyDescent="0.3">
      <c r="A202" s="5"/>
      <c r="B202" s="7"/>
      <c r="C202" s="76" t="s">
        <v>43</v>
      </c>
      <c r="D202" s="6"/>
      <c r="E202" s="4"/>
      <c r="F202" s="8">
        <v>1</v>
      </c>
      <c r="G202" s="8">
        <v>6</v>
      </c>
      <c r="H202" s="8">
        <v>6</v>
      </c>
      <c r="I202" s="8"/>
      <c r="J202" s="8">
        <v>6</v>
      </c>
      <c r="K202" s="8">
        <v>7</v>
      </c>
      <c r="L202" s="8"/>
      <c r="M202" s="8">
        <v>6</v>
      </c>
      <c r="N202" s="8">
        <v>7</v>
      </c>
      <c r="O202" s="8"/>
      <c r="P202" s="8">
        <v>6</v>
      </c>
      <c r="Q202" s="8">
        <v>7</v>
      </c>
      <c r="R202" s="8"/>
      <c r="S202" s="175">
        <v>6</v>
      </c>
      <c r="T202" s="175">
        <v>6</v>
      </c>
      <c r="U202" s="89"/>
      <c r="V202" s="1"/>
      <c r="W202" s="2"/>
      <c r="X202" s="2"/>
      <c r="Y202" s="2"/>
      <c r="Z202" s="2"/>
      <c r="AA202" s="2"/>
      <c r="AB202" s="2"/>
      <c r="AC202" s="2"/>
      <c r="AD202" s="2"/>
    </row>
    <row r="203" spans="1:30" ht="16.5" hidden="1" customHeight="1" outlineLevel="2" thickBot="1" x14ac:dyDescent="0.3">
      <c r="A203" s="5"/>
      <c r="B203" s="7"/>
      <c r="C203" s="76" t="s">
        <v>44</v>
      </c>
      <c r="D203" s="6"/>
      <c r="E203" s="4"/>
      <c r="F203" s="9">
        <v>1</v>
      </c>
      <c r="G203" s="10">
        <v>6</v>
      </c>
      <c r="H203" s="10">
        <v>6</v>
      </c>
      <c r="I203" s="10"/>
      <c r="J203" s="10">
        <v>6</v>
      </c>
      <c r="K203" s="10">
        <v>7</v>
      </c>
      <c r="L203" s="10"/>
      <c r="M203" s="10">
        <v>6</v>
      </c>
      <c r="N203" s="10">
        <v>7</v>
      </c>
      <c r="O203" s="10"/>
      <c r="P203" s="10">
        <v>6</v>
      </c>
      <c r="Q203" s="10">
        <v>7</v>
      </c>
      <c r="R203" s="10"/>
      <c r="S203" s="10">
        <v>6</v>
      </c>
      <c r="T203" s="10">
        <v>6</v>
      </c>
      <c r="U203" s="11"/>
      <c r="V203" s="1"/>
      <c r="W203" s="2"/>
      <c r="X203" s="2"/>
      <c r="Y203" s="2"/>
      <c r="Z203" s="2"/>
      <c r="AA203" s="2"/>
      <c r="AB203" s="2"/>
      <c r="AC203" s="2"/>
      <c r="AD203" s="2"/>
    </row>
    <row r="204" spans="1:30" ht="15.75" hidden="1" customHeight="1" outlineLevel="2" x14ac:dyDescent="0.25">
      <c r="A204" s="5"/>
      <c r="B204" s="7"/>
      <c r="C204" s="76" t="s">
        <v>35</v>
      </c>
      <c r="D204" s="6"/>
      <c r="E204" s="4"/>
      <c r="F204" s="79">
        <f>F203/F202</f>
        <v>1</v>
      </c>
      <c r="G204" s="79">
        <f t="shared" ref="G204:T204" si="79">G203/G202</f>
        <v>1</v>
      </c>
      <c r="H204" s="79">
        <f t="shared" si="79"/>
        <v>1</v>
      </c>
      <c r="I204" s="79"/>
      <c r="J204" s="79">
        <f t="shared" si="79"/>
        <v>1</v>
      </c>
      <c r="K204" s="79">
        <f t="shared" si="79"/>
        <v>1</v>
      </c>
      <c r="L204" s="79"/>
      <c r="M204" s="79">
        <f t="shared" si="79"/>
        <v>1</v>
      </c>
      <c r="N204" s="79">
        <f t="shared" si="79"/>
        <v>1</v>
      </c>
      <c r="O204" s="79"/>
      <c r="P204" s="79">
        <f t="shared" si="79"/>
        <v>1</v>
      </c>
      <c r="Q204" s="79">
        <f t="shared" si="79"/>
        <v>1</v>
      </c>
      <c r="R204" s="79"/>
      <c r="S204" s="79">
        <f t="shared" si="79"/>
        <v>1</v>
      </c>
      <c r="T204" s="79">
        <f t="shared" si="79"/>
        <v>1</v>
      </c>
      <c r="U204" s="92"/>
      <c r="V204" s="1"/>
      <c r="W204" s="2"/>
      <c r="X204" s="2"/>
      <c r="Y204" s="2"/>
      <c r="Z204" s="2"/>
      <c r="AA204" s="2"/>
      <c r="AB204" s="2"/>
      <c r="AC204" s="2"/>
      <c r="AD204" s="2"/>
    </row>
    <row r="205" spans="1:30" ht="15.75" hidden="1" customHeight="1" outlineLevel="2" thickBot="1" x14ac:dyDescent="0.3">
      <c r="A205" s="130"/>
      <c r="B205" s="97" t="s">
        <v>42</v>
      </c>
      <c r="C205" s="98" t="s">
        <v>58</v>
      </c>
      <c r="D205" s="151"/>
      <c r="E205" s="100"/>
      <c r="F205" s="101">
        <f t="shared" ref="F205:T205" si="80">F204*F201</f>
        <v>1361421.1573507676</v>
      </c>
      <c r="G205" s="101">
        <f t="shared" si="80"/>
        <v>226903.52622512795</v>
      </c>
      <c r="H205" s="101">
        <f t="shared" si="80"/>
        <v>226903.52622512795</v>
      </c>
      <c r="I205" s="102">
        <f>SUM(F205:H205)</f>
        <v>1815228.2098010236</v>
      </c>
      <c r="J205" s="101">
        <f t="shared" si="80"/>
        <v>725476.01882885559</v>
      </c>
      <c r="K205" s="101">
        <f t="shared" si="80"/>
        <v>725476.01882885559</v>
      </c>
      <c r="L205" s="102">
        <f>SUM(J205:K205)</f>
        <v>1450952.0376577112</v>
      </c>
      <c r="M205" s="101">
        <f t="shared" si="80"/>
        <v>782086.94785668759</v>
      </c>
      <c r="N205" s="101">
        <f t="shared" si="80"/>
        <v>782086.94785668759</v>
      </c>
      <c r="O205" s="102">
        <f>SUM(M205:N205)</f>
        <v>1564173.8957133752</v>
      </c>
      <c r="P205" s="101">
        <f t="shared" si="80"/>
        <v>346278.03353796224</v>
      </c>
      <c r="Q205" s="101">
        <f t="shared" si="80"/>
        <v>346278.03353796224</v>
      </c>
      <c r="R205" s="102">
        <f>SUM(P205:Q205)</f>
        <v>692556.06707592448</v>
      </c>
      <c r="S205" s="101">
        <f t="shared" si="80"/>
        <v>0</v>
      </c>
      <c r="T205" s="101">
        <f t="shared" si="80"/>
        <v>0</v>
      </c>
      <c r="U205" s="103">
        <f>SUM(S205:T205)</f>
        <v>0</v>
      </c>
      <c r="V205" s="1"/>
      <c r="W205" s="2"/>
      <c r="X205" s="2"/>
      <c r="Y205" s="2"/>
      <c r="Z205" s="2"/>
      <c r="AA205" s="2"/>
      <c r="AB205" s="2"/>
      <c r="AC205" s="2"/>
      <c r="AD205" s="2"/>
    </row>
    <row r="206" spans="1:30" ht="15.75" hidden="1" customHeight="1" outlineLevel="1" x14ac:dyDescent="0.25">
      <c r="A206" s="263" t="s">
        <v>22</v>
      </c>
      <c r="B206" s="262"/>
      <c r="C206" s="171"/>
      <c r="D206" s="172"/>
      <c r="E206" s="173"/>
      <c r="F206" s="107"/>
      <c r="G206" s="107"/>
      <c r="H206" s="107"/>
      <c r="I206" s="107"/>
      <c r="J206" s="107"/>
      <c r="K206" s="107"/>
      <c r="L206" s="107"/>
      <c r="M206" s="107"/>
      <c r="N206" s="107"/>
      <c r="O206" s="107"/>
      <c r="P206" s="107"/>
      <c r="Q206" s="107"/>
      <c r="R206" s="107"/>
      <c r="S206" s="107"/>
      <c r="T206" s="107"/>
      <c r="U206" s="74"/>
      <c r="V206" s="1"/>
      <c r="W206" s="2"/>
      <c r="X206" s="2"/>
      <c r="Y206" s="2"/>
      <c r="Z206" s="2"/>
      <c r="AA206" s="2"/>
      <c r="AB206" s="2"/>
      <c r="AC206" s="2"/>
      <c r="AD206" s="2"/>
    </row>
    <row r="207" spans="1:30" ht="15.75" hidden="1" customHeight="1" outlineLevel="2" x14ac:dyDescent="0.25">
      <c r="A207" s="150"/>
      <c r="B207" s="75"/>
      <c r="C207" s="76" t="s">
        <v>51</v>
      </c>
      <c r="D207" s="6"/>
      <c r="E207" s="4"/>
      <c r="F207" s="4"/>
      <c r="G207" s="4">
        <f>D220*$Y$28</f>
        <v>2269035.2622512793</v>
      </c>
      <c r="H207" s="4">
        <f>D220*$Y$28</f>
        <v>2269035.2622512793</v>
      </c>
      <c r="I207" s="4"/>
      <c r="J207" s="4">
        <f>D220*$Z$28</f>
        <v>2418253.3960961853</v>
      </c>
      <c r="K207" s="4">
        <f>D220*$Z$28</f>
        <v>2418253.3960961853</v>
      </c>
      <c r="L207" s="4"/>
      <c r="M207" s="4">
        <f>D220*$AA$28</f>
        <v>3910434.7392834378</v>
      </c>
      <c r="N207" s="4">
        <f>D220*$AA$28</f>
        <v>3910434.7392834378</v>
      </c>
      <c r="O207" s="4"/>
      <c r="P207" s="4">
        <f>D220*$AB$28</f>
        <v>3462780.3353796224</v>
      </c>
      <c r="Q207" s="4">
        <f>D220*$AB$28</f>
        <v>3462780.3353796224</v>
      </c>
      <c r="R207" s="4"/>
      <c r="S207" s="4">
        <f>D220*$AC$28</f>
        <v>2269035.2622512793</v>
      </c>
      <c r="T207" s="4">
        <f>D220*$AC$28</f>
        <v>2269035.2622512793</v>
      </c>
      <c r="U207" s="77"/>
      <c r="V207" s="1"/>
      <c r="W207" s="2"/>
      <c r="X207" s="2"/>
      <c r="Y207" s="2"/>
      <c r="Z207" s="2"/>
      <c r="AA207" s="2"/>
      <c r="AB207" s="2"/>
      <c r="AC207" s="2"/>
      <c r="AD207" s="2"/>
    </row>
    <row r="208" spans="1:30" ht="15.75" hidden="1" customHeight="1" outlineLevel="2" x14ac:dyDescent="0.25">
      <c r="A208" s="12"/>
      <c r="B208" s="78" t="s">
        <v>60</v>
      </c>
      <c r="C208" s="76"/>
      <c r="D208" s="6"/>
      <c r="E208" s="4"/>
      <c r="F208" s="4"/>
      <c r="G208" s="79">
        <v>0</v>
      </c>
      <c r="H208" s="79">
        <v>0</v>
      </c>
      <c r="I208" s="79"/>
      <c r="J208" s="79">
        <v>0</v>
      </c>
      <c r="K208" s="79">
        <v>0.24</v>
      </c>
      <c r="L208" s="79"/>
      <c r="M208" s="79">
        <v>0.25</v>
      </c>
      <c r="N208" s="79">
        <v>0.25</v>
      </c>
      <c r="O208" s="79"/>
      <c r="P208" s="110">
        <v>0.34499999999999997</v>
      </c>
      <c r="Q208" s="110">
        <v>0.34499999999999997</v>
      </c>
      <c r="R208" s="79"/>
      <c r="S208" s="174">
        <v>0.4375</v>
      </c>
      <c r="T208" s="174">
        <v>0.4375</v>
      </c>
      <c r="U208" s="92"/>
      <c r="V208" s="1"/>
      <c r="W208" s="2"/>
      <c r="X208" s="2"/>
      <c r="Y208" s="2"/>
      <c r="Z208" s="2"/>
      <c r="AA208" s="2"/>
      <c r="AB208" s="2"/>
      <c r="AC208" s="2"/>
      <c r="AD208" s="2"/>
    </row>
    <row r="209" spans="1:30" ht="15.75" hidden="1" customHeight="1" outlineLevel="2" x14ac:dyDescent="0.25">
      <c r="A209" s="150"/>
      <c r="B209" s="78" t="s">
        <v>59</v>
      </c>
      <c r="C209" s="76"/>
      <c r="D209" s="6"/>
      <c r="E209" s="52"/>
      <c r="F209" s="4"/>
      <c r="G209" s="79">
        <v>0.1</v>
      </c>
      <c r="H209" s="79">
        <v>0.1</v>
      </c>
      <c r="I209" s="79"/>
      <c r="J209" s="79">
        <v>0.08</v>
      </c>
      <c r="K209" s="79">
        <v>0.08</v>
      </c>
      <c r="L209" s="79"/>
      <c r="M209" s="79">
        <v>0.05</v>
      </c>
      <c r="N209" s="79">
        <v>0.05</v>
      </c>
      <c r="O209" s="79"/>
      <c r="P209" s="110">
        <v>5.5E-2</v>
      </c>
      <c r="Q209" s="110">
        <v>5.5E-2</v>
      </c>
      <c r="R209" s="79"/>
      <c r="S209" s="174">
        <v>6.25E-2</v>
      </c>
      <c r="T209" s="174">
        <v>6.25E-2</v>
      </c>
      <c r="U209" s="92"/>
      <c r="V209" s="1"/>
      <c r="W209" s="2"/>
      <c r="X209" s="2"/>
      <c r="Y209" s="2"/>
      <c r="Z209" s="2"/>
      <c r="AA209" s="2"/>
      <c r="AB209" s="2"/>
      <c r="AC209" s="2"/>
      <c r="AD209" s="2"/>
    </row>
    <row r="210" spans="1:30" ht="15.75" hidden="1" customHeight="1" outlineLevel="2" x14ac:dyDescent="0.25">
      <c r="A210" s="12"/>
      <c r="B210" s="83" t="s">
        <v>7</v>
      </c>
      <c r="C210" s="76" t="s">
        <v>52</v>
      </c>
      <c r="D210" s="6"/>
      <c r="E210" s="4"/>
      <c r="F210" s="4"/>
      <c r="G210" s="4">
        <f>G209*G207</f>
        <v>226903.52622512795</v>
      </c>
      <c r="H210" s="4">
        <f t="shared" ref="H210:T210" si="81">H209*H207</f>
        <v>226903.52622512795</v>
      </c>
      <c r="I210" s="84">
        <f>SUM(G210:H210)</f>
        <v>453807.0524502559</v>
      </c>
      <c r="J210" s="4">
        <f t="shared" si="81"/>
        <v>193460.27168769483</v>
      </c>
      <c r="K210" s="4">
        <f t="shared" si="81"/>
        <v>193460.27168769483</v>
      </c>
      <c r="L210" s="84">
        <f>SUM(J210:K210)</f>
        <v>386920.54337538965</v>
      </c>
      <c r="M210" s="4">
        <f t="shared" si="81"/>
        <v>195521.7369641719</v>
      </c>
      <c r="N210" s="4">
        <f t="shared" si="81"/>
        <v>195521.7369641719</v>
      </c>
      <c r="O210" s="84">
        <f>SUM(M210:N210)</f>
        <v>391043.4739283438</v>
      </c>
      <c r="P210" s="4">
        <f t="shared" si="81"/>
        <v>190452.91844587924</v>
      </c>
      <c r="Q210" s="4">
        <f t="shared" si="81"/>
        <v>190452.91844587924</v>
      </c>
      <c r="R210" s="84">
        <f>SUM(P210:Q210)</f>
        <v>380905.83689175849</v>
      </c>
      <c r="S210" s="4">
        <f t="shared" si="81"/>
        <v>141814.70389070496</v>
      </c>
      <c r="T210" s="4">
        <f t="shared" si="81"/>
        <v>141814.70389070496</v>
      </c>
      <c r="U210" s="85">
        <f>SUM(S210:T210)</f>
        <v>283629.40778140991</v>
      </c>
      <c r="V210" s="1"/>
      <c r="W210" s="2"/>
      <c r="X210" s="2"/>
      <c r="Y210" s="2"/>
      <c r="Z210" s="2"/>
      <c r="AA210" s="2"/>
      <c r="AB210" s="2"/>
      <c r="AC210" s="2"/>
      <c r="AD210" s="2"/>
    </row>
    <row r="211" spans="1:30" ht="15.75" hidden="1" customHeight="1" outlineLevel="2" x14ac:dyDescent="0.25">
      <c r="A211" s="12"/>
      <c r="B211" s="7"/>
      <c r="C211" s="76" t="s">
        <v>53</v>
      </c>
      <c r="D211" s="6"/>
      <c r="E211" s="4"/>
      <c r="F211" s="4"/>
      <c r="G211" s="4">
        <f>G208*G207</f>
        <v>0</v>
      </c>
      <c r="H211" s="4">
        <f t="shared" ref="H211:T211" si="82">H208*H207</f>
        <v>0</v>
      </c>
      <c r="I211" s="4"/>
      <c r="J211" s="4">
        <f t="shared" si="82"/>
        <v>0</v>
      </c>
      <c r="K211" s="4">
        <f t="shared" si="82"/>
        <v>580380.81506308448</v>
      </c>
      <c r="L211" s="4"/>
      <c r="M211" s="4">
        <f t="shared" si="82"/>
        <v>977608.68482085946</v>
      </c>
      <c r="N211" s="4">
        <f t="shared" si="82"/>
        <v>977608.68482085946</v>
      </c>
      <c r="O211" s="4"/>
      <c r="P211" s="4">
        <f t="shared" si="82"/>
        <v>1194659.2157059696</v>
      </c>
      <c r="Q211" s="4">
        <f t="shared" si="82"/>
        <v>1194659.2157059696</v>
      </c>
      <c r="R211" s="4"/>
      <c r="S211" s="4">
        <f t="shared" si="82"/>
        <v>992702.92723493464</v>
      </c>
      <c r="T211" s="4">
        <f t="shared" si="82"/>
        <v>992702.92723493464</v>
      </c>
      <c r="U211" s="77"/>
      <c r="V211" s="1"/>
      <c r="W211" s="2"/>
      <c r="X211" s="2"/>
      <c r="Y211" s="2"/>
      <c r="Z211" s="2"/>
      <c r="AA211" s="2"/>
      <c r="AB211" s="2"/>
      <c r="AC211" s="2"/>
      <c r="AD211" s="2"/>
    </row>
    <row r="212" spans="1:30" ht="15.75" hidden="1" customHeight="1" outlineLevel="2" x14ac:dyDescent="0.25">
      <c r="A212" s="12"/>
      <c r="B212" s="7"/>
      <c r="C212" s="76" t="s">
        <v>45</v>
      </c>
      <c r="D212" s="6"/>
      <c r="E212" s="4"/>
      <c r="F212" s="39"/>
      <c r="G212" s="175">
        <v>7</v>
      </c>
      <c r="H212" s="175">
        <v>7</v>
      </c>
      <c r="I212" s="8"/>
      <c r="J212" s="175">
        <v>7</v>
      </c>
      <c r="K212" s="175">
        <v>5</v>
      </c>
      <c r="L212" s="8"/>
      <c r="M212" s="175">
        <v>5</v>
      </c>
      <c r="N212" s="175">
        <v>5</v>
      </c>
      <c r="O212" s="8"/>
      <c r="P212" s="175">
        <v>5</v>
      </c>
      <c r="Q212" s="175">
        <v>5</v>
      </c>
      <c r="R212" s="8"/>
      <c r="S212" s="175">
        <v>5</v>
      </c>
      <c r="T212" s="175">
        <v>5</v>
      </c>
      <c r="U212" s="89"/>
      <c r="V212" s="1"/>
      <c r="W212" s="2"/>
      <c r="X212" s="2"/>
      <c r="Y212" s="2"/>
      <c r="Z212" s="2"/>
      <c r="AA212" s="2"/>
      <c r="AB212" s="2"/>
      <c r="AC212" s="2"/>
      <c r="AD212" s="2"/>
    </row>
    <row r="213" spans="1:30" ht="16.5" hidden="1" customHeight="1" outlineLevel="2" thickBot="1" x14ac:dyDescent="0.3">
      <c r="A213" s="12"/>
      <c r="B213" s="7"/>
      <c r="C213" s="76" t="s">
        <v>46</v>
      </c>
      <c r="D213" s="6"/>
      <c r="E213" s="4"/>
      <c r="F213" s="39"/>
      <c r="G213" s="175">
        <v>0</v>
      </c>
      <c r="H213" s="175">
        <v>0</v>
      </c>
      <c r="I213" s="8"/>
      <c r="J213" s="175">
        <v>0</v>
      </c>
      <c r="K213" s="175">
        <v>2</v>
      </c>
      <c r="L213" s="8"/>
      <c r="M213" s="175">
        <v>2</v>
      </c>
      <c r="N213" s="175">
        <v>2</v>
      </c>
      <c r="O213" s="8"/>
      <c r="P213" s="175">
        <v>7</v>
      </c>
      <c r="Q213" s="175">
        <v>7</v>
      </c>
      <c r="R213" s="8"/>
      <c r="S213" s="175">
        <v>7</v>
      </c>
      <c r="T213" s="175">
        <v>7</v>
      </c>
      <c r="U213" s="89"/>
      <c r="V213" s="1"/>
      <c r="W213" s="2"/>
      <c r="X213" s="2"/>
      <c r="Y213" s="2"/>
      <c r="Z213" s="2"/>
      <c r="AA213" s="2"/>
      <c r="AB213" s="2"/>
      <c r="AC213" s="2"/>
      <c r="AD213" s="2"/>
    </row>
    <row r="214" spans="1:30" ht="15.75" hidden="1" customHeight="1" outlineLevel="2" x14ac:dyDescent="0.25">
      <c r="A214" s="12"/>
      <c r="B214" s="7"/>
      <c r="C214" s="76" t="s">
        <v>47</v>
      </c>
      <c r="D214" s="6"/>
      <c r="E214" s="4"/>
      <c r="F214" s="8"/>
      <c r="G214" s="13">
        <v>7</v>
      </c>
      <c r="H214" s="14">
        <v>7</v>
      </c>
      <c r="I214" s="14"/>
      <c r="J214" s="14">
        <v>7</v>
      </c>
      <c r="K214" s="14">
        <v>5</v>
      </c>
      <c r="L214" s="14"/>
      <c r="M214" s="14">
        <v>5</v>
      </c>
      <c r="N214" s="14">
        <v>5</v>
      </c>
      <c r="O214" s="14"/>
      <c r="P214" s="14">
        <v>5</v>
      </c>
      <c r="Q214" s="14">
        <v>5</v>
      </c>
      <c r="R214" s="14"/>
      <c r="S214" s="14">
        <v>5</v>
      </c>
      <c r="T214" s="14">
        <v>5</v>
      </c>
      <c r="U214" s="23"/>
      <c r="V214" s="1"/>
      <c r="W214" s="2"/>
      <c r="X214" s="2"/>
      <c r="Y214" s="2"/>
      <c r="Z214" s="2"/>
      <c r="AA214" s="2"/>
      <c r="AB214" s="2"/>
      <c r="AC214" s="2"/>
      <c r="AD214" s="2"/>
    </row>
    <row r="215" spans="1:30" ht="16.5" hidden="1" customHeight="1" outlineLevel="2" thickBot="1" x14ac:dyDescent="0.3">
      <c r="A215" s="12"/>
      <c r="B215" s="7"/>
      <c r="C215" s="76" t="s">
        <v>48</v>
      </c>
      <c r="D215" s="6"/>
      <c r="E215" s="4"/>
      <c r="F215" s="8"/>
      <c r="G215" s="16">
        <v>0</v>
      </c>
      <c r="H215" s="17">
        <v>0</v>
      </c>
      <c r="I215" s="17"/>
      <c r="J215" s="17">
        <v>0</v>
      </c>
      <c r="K215" s="17">
        <v>2</v>
      </c>
      <c r="L215" s="17"/>
      <c r="M215" s="17">
        <v>2</v>
      </c>
      <c r="N215" s="17">
        <v>2</v>
      </c>
      <c r="O215" s="17"/>
      <c r="P215" s="17">
        <v>7</v>
      </c>
      <c r="Q215" s="17">
        <v>7</v>
      </c>
      <c r="R215" s="17"/>
      <c r="S215" s="17">
        <v>7</v>
      </c>
      <c r="T215" s="17">
        <v>7</v>
      </c>
      <c r="U215" s="26"/>
      <c r="V215" s="1"/>
      <c r="W215" s="2"/>
      <c r="X215" s="2"/>
      <c r="Y215" s="2"/>
      <c r="Z215" s="2"/>
      <c r="AA215" s="2"/>
      <c r="AB215" s="2"/>
      <c r="AC215" s="2"/>
      <c r="AD215" s="2"/>
    </row>
    <row r="216" spans="1:30" ht="15.75" hidden="1" customHeight="1" outlineLevel="2" x14ac:dyDescent="0.25">
      <c r="A216" s="12"/>
      <c r="B216" s="7"/>
      <c r="C216" s="76" t="s">
        <v>36</v>
      </c>
      <c r="D216" s="6"/>
      <c r="E216" s="4"/>
      <c r="F216" s="79"/>
      <c r="G216" s="79">
        <f t="shared" ref="G216:T216" si="83">G214/G212</f>
        <v>1</v>
      </c>
      <c r="H216" s="79">
        <f t="shared" si="83"/>
        <v>1</v>
      </c>
      <c r="I216" s="79"/>
      <c r="J216" s="79">
        <f t="shared" si="83"/>
        <v>1</v>
      </c>
      <c r="K216" s="79">
        <f t="shared" si="83"/>
        <v>1</v>
      </c>
      <c r="L216" s="79"/>
      <c r="M216" s="79">
        <f t="shared" si="83"/>
        <v>1</v>
      </c>
      <c r="N216" s="79">
        <f t="shared" si="83"/>
        <v>1</v>
      </c>
      <c r="O216" s="79"/>
      <c r="P216" s="79">
        <f t="shared" si="83"/>
        <v>1</v>
      </c>
      <c r="Q216" s="79">
        <f t="shared" si="83"/>
        <v>1</v>
      </c>
      <c r="R216" s="79"/>
      <c r="S216" s="79">
        <f t="shared" si="83"/>
        <v>1</v>
      </c>
      <c r="T216" s="79">
        <f t="shared" si="83"/>
        <v>1</v>
      </c>
      <c r="U216" s="92"/>
      <c r="V216" s="1"/>
      <c r="W216" s="2"/>
      <c r="X216" s="2"/>
      <c r="Y216" s="2"/>
      <c r="Z216" s="2"/>
      <c r="AA216" s="2"/>
      <c r="AB216" s="2"/>
      <c r="AC216" s="2"/>
      <c r="AD216" s="2"/>
    </row>
    <row r="217" spans="1:30" ht="15.75" hidden="1" customHeight="1" outlineLevel="2" x14ac:dyDescent="0.25">
      <c r="A217" s="12"/>
      <c r="B217" s="7"/>
      <c r="C217" s="76" t="s">
        <v>37</v>
      </c>
      <c r="D217" s="6"/>
      <c r="E217" s="4"/>
      <c r="F217" s="79"/>
      <c r="G217" s="79">
        <v>0</v>
      </c>
      <c r="H217" s="79">
        <v>0</v>
      </c>
      <c r="I217" s="79"/>
      <c r="J217" s="79">
        <v>0</v>
      </c>
      <c r="K217" s="79">
        <f t="shared" ref="K217" si="84">K215/K213</f>
        <v>1</v>
      </c>
      <c r="L217" s="79"/>
      <c r="M217" s="79">
        <f>M215/M213</f>
        <v>1</v>
      </c>
      <c r="N217" s="79">
        <f t="shared" ref="N217:T217" si="85">N215/N213</f>
        <v>1</v>
      </c>
      <c r="O217" s="79"/>
      <c r="P217" s="79">
        <f t="shared" si="85"/>
        <v>1</v>
      </c>
      <c r="Q217" s="79">
        <f t="shared" si="85"/>
        <v>1</v>
      </c>
      <c r="R217" s="79"/>
      <c r="S217" s="79">
        <f t="shared" si="85"/>
        <v>1</v>
      </c>
      <c r="T217" s="79">
        <f t="shared" si="85"/>
        <v>1</v>
      </c>
      <c r="U217" s="92"/>
      <c r="V217" s="1"/>
      <c r="W217" s="2"/>
      <c r="X217" s="2"/>
      <c r="Y217" s="2"/>
      <c r="Z217" s="2"/>
      <c r="AA217" s="2"/>
      <c r="AB217" s="2"/>
      <c r="AC217" s="2"/>
      <c r="AD217" s="2"/>
    </row>
    <row r="218" spans="1:30" ht="15.75" hidden="1" customHeight="1" outlineLevel="2" x14ac:dyDescent="0.25">
      <c r="A218" s="12"/>
      <c r="B218" s="125" t="s">
        <v>42</v>
      </c>
      <c r="C218" s="126" t="s">
        <v>56</v>
      </c>
      <c r="D218" s="127"/>
      <c r="E218" s="4"/>
      <c r="F218" s="127"/>
      <c r="G218" s="69">
        <f t="shared" ref="G218:T218" si="86">G216*G210</f>
        <v>226903.52622512795</v>
      </c>
      <c r="H218" s="69">
        <f t="shared" si="86"/>
        <v>226903.52622512795</v>
      </c>
      <c r="I218" s="128">
        <f>SUM(G218:H218)</f>
        <v>453807.0524502559</v>
      </c>
      <c r="J218" s="69">
        <f t="shared" si="86"/>
        <v>193460.27168769483</v>
      </c>
      <c r="K218" s="69">
        <f t="shared" si="86"/>
        <v>193460.27168769483</v>
      </c>
      <c r="L218" s="128">
        <f>SUM(J218:K218)</f>
        <v>386920.54337538965</v>
      </c>
      <c r="M218" s="69">
        <f t="shared" si="86"/>
        <v>195521.7369641719</v>
      </c>
      <c r="N218" s="69">
        <f t="shared" si="86"/>
        <v>195521.7369641719</v>
      </c>
      <c r="O218" s="128">
        <f>SUM(M218:N218)</f>
        <v>391043.4739283438</v>
      </c>
      <c r="P218" s="69">
        <f t="shared" si="86"/>
        <v>190452.91844587924</v>
      </c>
      <c r="Q218" s="69">
        <f t="shared" si="86"/>
        <v>190452.91844587924</v>
      </c>
      <c r="R218" s="128">
        <f>SUM(P218:Q218)</f>
        <v>380905.83689175849</v>
      </c>
      <c r="S218" s="69">
        <f t="shared" si="86"/>
        <v>141814.70389070496</v>
      </c>
      <c r="T218" s="69">
        <f t="shared" si="86"/>
        <v>141814.70389070496</v>
      </c>
      <c r="U218" s="129">
        <f>SUM(S218:T218)</f>
        <v>283629.40778140991</v>
      </c>
      <c r="V218" s="1"/>
      <c r="W218" s="2"/>
      <c r="X218" s="2"/>
      <c r="Y218" s="2"/>
      <c r="Z218" s="2"/>
      <c r="AA218" s="2"/>
      <c r="AB218" s="2"/>
      <c r="AC218" s="2"/>
      <c r="AD218" s="2"/>
    </row>
    <row r="219" spans="1:30" ht="15.75" hidden="1" customHeight="1" outlineLevel="2" thickBot="1" x14ac:dyDescent="0.3">
      <c r="A219" s="130"/>
      <c r="B219" s="131" t="s">
        <v>42</v>
      </c>
      <c r="C219" s="98" t="s">
        <v>57</v>
      </c>
      <c r="D219" s="6"/>
      <c r="E219" s="100"/>
      <c r="F219" s="132"/>
      <c r="G219" s="101">
        <f t="shared" ref="G219:T219" si="87">G217*G211</f>
        <v>0</v>
      </c>
      <c r="H219" s="101">
        <f t="shared" si="87"/>
        <v>0</v>
      </c>
      <c r="I219" s="133">
        <f>SUM(G219:H219)</f>
        <v>0</v>
      </c>
      <c r="J219" s="101">
        <f t="shared" si="87"/>
        <v>0</v>
      </c>
      <c r="K219" s="101">
        <f t="shared" si="87"/>
        <v>580380.81506308448</v>
      </c>
      <c r="L219" s="133">
        <f>SUM(J219:K219)</f>
        <v>580380.81506308448</v>
      </c>
      <c r="M219" s="101">
        <f t="shared" si="87"/>
        <v>977608.68482085946</v>
      </c>
      <c r="N219" s="101">
        <f t="shared" si="87"/>
        <v>977608.68482085946</v>
      </c>
      <c r="O219" s="133">
        <f>SUM(M219:N219)</f>
        <v>1955217.3696417189</v>
      </c>
      <c r="P219" s="101">
        <f t="shared" si="87"/>
        <v>1194659.2157059696</v>
      </c>
      <c r="Q219" s="101">
        <f t="shared" si="87"/>
        <v>1194659.2157059696</v>
      </c>
      <c r="R219" s="133">
        <f>SUM(P219:Q219)</f>
        <v>2389318.4314119392</v>
      </c>
      <c r="S219" s="101">
        <f t="shared" si="87"/>
        <v>992702.92723493464</v>
      </c>
      <c r="T219" s="101">
        <f t="shared" si="87"/>
        <v>992702.92723493464</v>
      </c>
      <c r="U219" s="134">
        <f>SUM(S219:T219)</f>
        <v>1985405.8544698693</v>
      </c>
      <c r="V219" s="1"/>
      <c r="W219" s="2"/>
      <c r="X219" s="2"/>
      <c r="Y219" s="2"/>
      <c r="Z219" s="2"/>
      <c r="AA219" s="2"/>
      <c r="AB219" s="2"/>
      <c r="AC219" s="2"/>
      <c r="AD219" s="2"/>
    </row>
    <row r="220" spans="1:30" ht="16.5" collapsed="1" thickBot="1" x14ac:dyDescent="0.3">
      <c r="A220" s="135" t="str">
        <f>B210</f>
        <v>3.b.i</v>
      </c>
      <c r="B220" s="255" t="s">
        <v>82</v>
      </c>
      <c r="C220" s="256"/>
      <c r="D220" s="19">
        <v>14329539</v>
      </c>
      <c r="E220" s="136">
        <f>SUM(F220:H220)+SUM(J220:K220)+SUM(M220:N220)+SUM(P220:Q220)+SUM(S220:T220)</f>
        <v>14329538.995261807</v>
      </c>
      <c r="F220" s="137">
        <f t="shared" ref="F220:T220" si="88">F205+F218+F219</f>
        <v>1361421.1573507676</v>
      </c>
      <c r="G220" s="154">
        <f t="shared" si="88"/>
        <v>453807.0524502559</v>
      </c>
      <c r="H220" s="154">
        <f t="shared" si="88"/>
        <v>453807.0524502559</v>
      </c>
      <c r="I220" s="140">
        <f>SUM(F220:H220)</f>
        <v>2269035.2622512793</v>
      </c>
      <c r="J220" s="154">
        <f t="shared" si="88"/>
        <v>918936.29051655042</v>
      </c>
      <c r="K220" s="154">
        <f t="shared" si="88"/>
        <v>1499317.1055796349</v>
      </c>
      <c r="L220" s="140">
        <f>SUM(J220:K220)</f>
        <v>2418253.3960961853</v>
      </c>
      <c r="M220" s="154">
        <f t="shared" si="88"/>
        <v>1955217.3696417189</v>
      </c>
      <c r="N220" s="154">
        <f t="shared" si="88"/>
        <v>1955217.3696417189</v>
      </c>
      <c r="O220" s="140">
        <f>SUM(M220:N220)</f>
        <v>3910434.7392834378</v>
      </c>
      <c r="P220" s="154">
        <f t="shared" si="88"/>
        <v>1731390.167689811</v>
      </c>
      <c r="Q220" s="154">
        <f t="shared" si="88"/>
        <v>1731390.167689811</v>
      </c>
      <c r="R220" s="140">
        <f>SUM(P220:Q220)</f>
        <v>3462780.3353796219</v>
      </c>
      <c r="S220" s="154">
        <f t="shared" si="88"/>
        <v>1134517.6311256397</v>
      </c>
      <c r="T220" s="154">
        <f t="shared" si="88"/>
        <v>1134517.6311256397</v>
      </c>
      <c r="U220" s="141">
        <f>SUM(S220:T220)</f>
        <v>2269035.2622512793</v>
      </c>
      <c r="V220" s="1"/>
      <c r="W220" s="2"/>
      <c r="X220" s="2"/>
      <c r="Y220" s="2"/>
      <c r="Z220" s="2"/>
      <c r="AA220" s="2"/>
      <c r="AB220" s="2"/>
      <c r="AC220" s="2"/>
      <c r="AD220" s="2"/>
    </row>
    <row r="221" spans="1:30" ht="16.5" thickBot="1" x14ac:dyDescent="0.3">
      <c r="A221" s="270"/>
      <c r="B221" s="283"/>
      <c r="C221" s="283"/>
      <c r="D221" s="284"/>
      <c r="E221" s="283"/>
      <c r="F221" s="284"/>
      <c r="G221" s="284"/>
      <c r="H221" s="284"/>
      <c r="I221" s="284"/>
      <c r="J221" s="284"/>
      <c r="K221" s="284"/>
      <c r="L221" s="284"/>
      <c r="M221" s="284"/>
      <c r="N221" s="284"/>
      <c r="O221" s="284"/>
      <c r="P221" s="284"/>
      <c r="Q221" s="284"/>
      <c r="R221" s="284"/>
      <c r="S221" s="284"/>
      <c r="T221" s="284"/>
      <c r="U221" s="273"/>
      <c r="V221" s="1"/>
      <c r="W221" s="2"/>
      <c r="X221" s="2"/>
      <c r="Y221" s="2"/>
      <c r="Z221" s="2"/>
      <c r="AA221" s="2"/>
      <c r="AB221" s="2"/>
      <c r="AC221" s="2"/>
      <c r="AD221" s="2"/>
    </row>
    <row r="222" spans="1:30" hidden="1" outlineLevel="1" x14ac:dyDescent="0.25">
      <c r="A222" s="159" t="str">
        <f>A247</f>
        <v>3.c.i</v>
      </c>
      <c r="B222" s="142"/>
      <c r="C222" s="142"/>
      <c r="D222" s="142"/>
      <c r="E222" s="142"/>
      <c r="F222" s="142"/>
      <c r="G222" s="142"/>
      <c r="H222" s="142"/>
      <c r="I222" s="142"/>
      <c r="J222" s="142"/>
      <c r="K222" s="142"/>
      <c r="L222" s="142"/>
      <c r="M222" s="142"/>
      <c r="N222" s="142"/>
      <c r="O222" s="142"/>
      <c r="P222" s="142"/>
      <c r="Q222" s="142"/>
      <c r="R222" s="142"/>
      <c r="S222" s="142"/>
      <c r="T222" s="142"/>
      <c r="U222" s="77"/>
      <c r="V222" s="1"/>
      <c r="W222" s="2"/>
      <c r="X222" s="2"/>
      <c r="Y222" s="2"/>
      <c r="Z222" s="2"/>
      <c r="AA222" s="2"/>
      <c r="AB222" s="2"/>
      <c r="AC222" s="2"/>
      <c r="AD222" s="2"/>
    </row>
    <row r="223" spans="1:30" hidden="1" outlineLevel="1" x14ac:dyDescent="0.25">
      <c r="A223" s="146"/>
      <c r="B223" s="147"/>
      <c r="C223" s="148" t="s">
        <v>62</v>
      </c>
      <c r="D223" s="59"/>
      <c r="E223" s="60"/>
      <c r="F223" s="61"/>
      <c r="G223" s="61" t="s">
        <v>31</v>
      </c>
      <c r="H223" s="62">
        <f>H224*D247</f>
        <v>2318028.8109448622</v>
      </c>
      <c r="I223" s="63"/>
      <c r="J223" s="63" t="s">
        <v>32</v>
      </c>
      <c r="K223" s="62">
        <f>K224*D247</f>
        <v>2470256.8462428702</v>
      </c>
      <c r="L223" s="63"/>
      <c r="M223" s="64" t="s">
        <v>33</v>
      </c>
      <c r="N223" s="62">
        <f>N224*$D247</f>
        <v>3994715.3428122671</v>
      </c>
      <c r="O223" s="63"/>
      <c r="P223" s="64" t="s">
        <v>34</v>
      </c>
      <c r="Q223" s="62">
        <f>Q224*$D247</f>
        <v>3537305.1890551373</v>
      </c>
      <c r="R223" s="63"/>
      <c r="S223" s="64" t="s">
        <v>41</v>
      </c>
      <c r="T223" s="65">
        <f>T224*$D247</f>
        <v>2318028.8109448622</v>
      </c>
      <c r="U223" s="66"/>
      <c r="V223" s="1"/>
      <c r="W223" s="2"/>
      <c r="X223" s="2"/>
      <c r="Y223" s="2"/>
      <c r="Z223" s="2"/>
      <c r="AA223" s="2"/>
      <c r="AB223" s="2"/>
      <c r="AC223" s="2"/>
      <c r="AD223" s="2"/>
    </row>
    <row r="224" spans="1:30" ht="16.5" hidden="1" outlineLevel="1" thickBot="1" x14ac:dyDescent="0.3">
      <c r="A224" s="146"/>
      <c r="B224" s="147"/>
      <c r="C224" s="59"/>
      <c r="D224" s="59"/>
      <c r="E224" s="60"/>
      <c r="F224" s="61"/>
      <c r="G224" s="61"/>
      <c r="H224" s="68">
        <v>0.15835331073819955</v>
      </c>
      <c r="I224" s="63"/>
      <c r="J224" s="61"/>
      <c r="K224" s="68">
        <v>0.16875258328511203</v>
      </c>
      <c r="L224" s="63"/>
      <c r="M224" s="69"/>
      <c r="N224" s="68">
        <v>0.27289410597668839</v>
      </c>
      <c r="O224" s="63"/>
      <c r="P224" s="69"/>
      <c r="Q224" s="68">
        <v>0.24164668926180044</v>
      </c>
      <c r="R224" s="63"/>
      <c r="S224" s="70"/>
      <c r="T224" s="71">
        <v>0.15835331073819955</v>
      </c>
      <c r="U224" s="66"/>
      <c r="V224" s="1"/>
      <c r="W224" s="2"/>
      <c r="X224" s="2"/>
      <c r="Y224" s="2"/>
      <c r="Z224" s="2"/>
      <c r="AA224" s="2"/>
      <c r="AB224" s="2"/>
      <c r="AC224" s="2"/>
      <c r="AD224" s="2"/>
    </row>
    <row r="225" spans="1:30" hidden="1" outlineLevel="1" x14ac:dyDescent="0.25">
      <c r="A225" s="261" t="s">
        <v>14</v>
      </c>
      <c r="B225" s="262"/>
      <c r="C225" s="164"/>
      <c r="D225" s="165"/>
      <c r="E225" s="165"/>
      <c r="F225" s="166"/>
      <c r="G225" s="166"/>
      <c r="H225" s="166"/>
      <c r="I225" s="166"/>
      <c r="J225" s="166"/>
      <c r="K225" s="166"/>
      <c r="L225" s="166"/>
      <c r="M225" s="166"/>
      <c r="N225" s="166"/>
      <c r="O225" s="166"/>
      <c r="P225" s="166"/>
      <c r="Q225" s="166"/>
      <c r="R225" s="166"/>
      <c r="S225" s="166"/>
      <c r="T225" s="166"/>
      <c r="U225" s="74"/>
      <c r="V225" s="1"/>
      <c r="W225" s="2"/>
      <c r="X225" s="2"/>
      <c r="Y225" s="2"/>
      <c r="Z225" s="2"/>
      <c r="AA225" s="2"/>
      <c r="AB225" s="2"/>
      <c r="AC225" s="2"/>
      <c r="AD225" s="2"/>
    </row>
    <row r="226" spans="1:30" hidden="1" outlineLevel="2" x14ac:dyDescent="0.25">
      <c r="A226" s="177"/>
      <c r="B226" s="75"/>
      <c r="C226" s="76" t="s">
        <v>51</v>
      </c>
      <c r="D226" s="6"/>
      <c r="E226" s="4"/>
      <c r="F226" s="4">
        <f>D247*$Y$28</f>
        <v>2317932.0908821337</v>
      </c>
      <c r="G226" s="4">
        <f>D247*$Y$28</f>
        <v>2317932.0908821337</v>
      </c>
      <c r="H226" s="4">
        <f>D247*$Y$28</f>
        <v>2317932.0908821337</v>
      </c>
      <c r="I226" s="4"/>
      <c r="J226" s="4">
        <f>D247*$Z$28</f>
        <v>2470365.8175565628</v>
      </c>
      <c r="K226" s="4">
        <f>D247*$Z$28</f>
        <v>2470365.8175565628</v>
      </c>
      <c r="L226" s="4"/>
      <c r="M226" s="4">
        <f>D247*$AA$28</f>
        <v>3994703.0891411523</v>
      </c>
      <c r="N226" s="4">
        <f>D247*$AA$28</f>
        <v>3994703.0891411523</v>
      </c>
      <c r="O226" s="4"/>
      <c r="P226" s="4">
        <f>D247*$AB$28</f>
        <v>3537401.9066977152</v>
      </c>
      <c r="Q226" s="4">
        <f>D247*$AB$28</f>
        <v>3537401.9066977152</v>
      </c>
      <c r="R226" s="4"/>
      <c r="S226" s="4">
        <f>D247*$AC$28</f>
        <v>2317932.0908821337</v>
      </c>
      <c r="T226" s="4">
        <f>D247*$AC$28</f>
        <v>2317932.0908821337</v>
      </c>
      <c r="U226" s="77"/>
      <c r="V226" s="1"/>
      <c r="W226" s="2"/>
      <c r="X226" s="2"/>
      <c r="Y226" s="2"/>
      <c r="Z226" s="2"/>
      <c r="AA226" s="2"/>
      <c r="AB226" s="2"/>
      <c r="AC226" s="2"/>
      <c r="AD226" s="2"/>
    </row>
    <row r="227" spans="1:30" hidden="1" outlineLevel="2" x14ac:dyDescent="0.25">
      <c r="A227" s="150"/>
      <c r="B227" s="78" t="s">
        <v>59</v>
      </c>
      <c r="C227" s="76"/>
      <c r="D227" s="6"/>
      <c r="E227" s="4"/>
      <c r="F227" s="79">
        <v>0.6</v>
      </c>
      <c r="G227" s="79">
        <v>0.1</v>
      </c>
      <c r="H227" s="79">
        <v>0.1</v>
      </c>
      <c r="I227" s="79"/>
      <c r="J227" s="79">
        <v>0.3</v>
      </c>
      <c r="K227" s="79">
        <v>0.3</v>
      </c>
      <c r="L227" s="79"/>
      <c r="M227" s="79">
        <v>0.2</v>
      </c>
      <c r="N227" s="79">
        <v>0.2</v>
      </c>
      <c r="O227" s="79"/>
      <c r="P227" s="79">
        <v>0.1</v>
      </c>
      <c r="Q227" s="79">
        <v>0.1</v>
      </c>
      <c r="R227" s="79"/>
      <c r="S227" s="79">
        <v>0</v>
      </c>
      <c r="T227" s="79">
        <v>0</v>
      </c>
      <c r="U227" s="77"/>
      <c r="V227" s="1"/>
      <c r="W227" s="2"/>
      <c r="X227" s="2"/>
      <c r="Y227" s="2"/>
      <c r="Z227" s="2"/>
      <c r="AA227" s="2"/>
      <c r="AB227" s="2"/>
      <c r="AC227" s="2"/>
      <c r="AD227" s="2"/>
    </row>
    <row r="228" spans="1:30" hidden="1" outlineLevel="2" x14ac:dyDescent="0.25">
      <c r="A228" s="5"/>
      <c r="B228" s="83" t="str">
        <f>B237</f>
        <v>3.c.i</v>
      </c>
      <c r="C228" s="76" t="s">
        <v>52</v>
      </c>
      <c r="D228" s="6"/>
      <c r="E228" s="4"/>
      <c r="F228" s="4">
        <f>F226*F227</f>
        <v>1390759.2545292801</v>
      </c>
      <c r="G228" s="4">
        <f t="shared" ref="G228:T228" si="89">G226*G227</f>
        <v>231793.20908821339</v>
      </c>
      <c r="H228" s="4">
        <f t="shared" si="89"/>
        <v>231793.20908821339</v>
      </c>
      <c r="I228" s="84">
        <f>SUM(F228:H228)</f>
        <v>1854345.6727057067</v>
      </c>
      <c r="J228" s="4">
        <f t="shared" si="89"/>
        <v>741109.74526696885</v>
      </c>
      <c r="K228" s="4">
        <f t="shared" si="89"/>
        <v>741109.74526696885</v>
      </c>
      <c r="L228" s="84">
        <f>SUM(J228:K228)</f>
        <v>1482219.4905339377</v>
      </c>
      <c r="M228" s="4">
        <f t="shared" si="89"/>
        <v>798940.61782823049</v>
      </c>
      <c r="N228" s="4">
        <f t="shared" si="89"/>
        <v>798940.61782823049</v>
      </c>
      <c r="O228" s="84">
        <f>SUM(M228:N228)</f>
        <v>1597881.235656461</v>
      </c>
      <c r="P228" s="4">
        <f t="shared" si="89"/>
        <v>353740.19066977152</v>
      </c>
      <c r="Q228" s="4">
        <f t="shared" si="89"/>
        <v>353740.19066977152</v>
      </c>
      <c r="R228" s="84">
        <f>SUM(P228:Q228)</f>
        <v>707480.38133954303</v>
      </c>
      <c r="S228" s="4">
        <f t="shared" si="89"/>
        <v>0</v>
      </c>
      <c r="T228" s="4">
        <f t="shared" si="89"/>
        <v>0</v>
      </c>
      <c r="U228" s="85">
        <f>SUM(S228:T228)</f>
        <v>0</v>
      </c>
      <c r="V228" s="1"/>
      <c r="W228" s="2"/>
      <c r="X228" s="2"/>
      <c r="Y228" s="2"/>
      <c r="Z228" s="2"/>
      <c r="AA228" s="2"/>
      <c r="AB228" s="2"/>
      <c r="AC228" s="2"/>
      <c r="AD228" s="2"/>
    </row>
    <row r="229" spans="1:30" ht="16.5" hidden="1" outlineLevel="2" thickBot="1" x14ac:dyDescent="0.3">
      <c r="A229" s="5"/>
      <c r="B229" s="7"/>
      <c r="C229" s="76" t="s">
        <v>43</v>
      </c>
      <c r="D229" s="6"/>
      <c r="E229" s="4"/>
      <c r="F229" s="8">
        <v>1</v>
      </c>
      <c r="G229" s="8">
        <v>6</v>
      </c>
      <c r="H229" s="8">
        <v>6</v>
      </c>
      <c r="I229" s="8"/>
      <c r="J229" s="8">
        <v>6</v>
      </c>
      <c r="K229" s="8">
        <v>7</v>
      </c>
      <c r="L229" s="8"/>
      <c r="M229" s="8">
        <v>6</v>
      </c>
      <c r="N229" s="8">
        <v>7</v>
      </c>
      <c r="O229" s="8"/>
      <c r="P229" s="175">
        <v>6</v>
      </c>
      <c r="Q229" s="175">
        <v>7</v>
      </c>
      <c r="R229" s="8"/>
      <c r="S229" s="175">
        <v>6</v>
      </c>
      <c r="T229" s="175">
        <v>6</v>
      </c>
      <c r="U229" s="89"/>
      <c r="V229" s="1"/>
      <c r="W229" s="2"/>
      <c r="X229" s="2"/>
      <c r="Y229" s="2"/>
      <c r="Z229" s="2"/>
      <c r="AA229" s="2"/>
      <c r="AB229" s="2"/>
      <c r="AC229" s="2"/>
      <c r="AD229" s="2"/>
    </row>
    <row r="230" spans="1:30" ht="16.5" hidden="1" outlineLevel="2" thickBot="1" x14ac:dyDescent="0.3">
      <c r="A230" s="5"/>
      <c r="B230" s="7"/>
      <c r="C230" s="76" t="s">
        <v>44</v>
      </c>
      <c r="D230" s="6"/>
      <c r="E230" s="4"/>
      <c r="F230" s="9">
        <v>1</v>
      </c>
      <c r="G230" s="10">
        <v>6</v>
      </c>
      <c r="H230" s="10">
        <v>6</v>
      </c>
      <c r="I230" s="10"/>
      <c r="J230" s="10">
        <v>6</v>
      </c>
      <c r="K230" s="10">
        <v>7</v>
      </c>
      <c r="L230" s="10"/>
      <c r="M230" s="10">
        <v>6</v>
      </c>
      <c r="N230" s="10">
        <v>7</v>
      </c>
      <c r="O230" s="10"/>
      <c r="P230" s="10">
        <v>6</v>
      </c>
      <c r="Q230" s="10">
        <v>7</v>
      </c>
      <c r="R230" s="10"/>
      <c r="S230" s="10">
        <v>6</v>
      </c>
      <c r="T230" s="10">
        <v>6</v>
      </c>
      <c r="U230" s="11"/>
      <c r="V230" s="1"/>
      <c r="W230" s="2"/>
      <c r="X230" s="2"/>
      <c r="Y230" s="2"/>
      <c r="Z230" s="2"/>
      <c r="AA230" s="2"/>
      <c r="AB230" s="2"/>
      <c r="AC230" s="2"/>
      <c r="AD230" s="2"/>
    </row>
    <row r="231" spans="1:30" hidden="1" outlineLevel="2" x14ac:dyDescent="0.25">
      <c r="A231" s="5"/>
      <c r="B231" s="7"/>
      <c r="C231" s="76" t="s">
        <v>35</v>
      </c>
      <c r="D231" s="6"/>
      <c r="E231" s="4"/>
      <c r="F231" s="79">
        <f>F230/F229</f>
        <v>1</v>
      </c>
      <c r="G231" s="79">
        <f t="shared" ref="G231:T231" si="90">G230/G229</f>
        <v>1</v>
      </c>
      <c r="H231" s="79">
        <f t="shared" si="90"/>
        <v>1</v>
      </c>
      <c r="I231" s="79"/>
      <c r="J231" s="79">
        <f t="shared" si="90"/>
        <v>1</v>
      </c>
      <c r="K231" s="79">
        <f t="shared" si="90"/>
        <v>1</v>
      </c>
      <c r="L231" s="79"/>
      <c r="M231" s="79">
        <f t="shared" si="90"/>
        <v>1</v>
      </c>
      <c r="N231" s="79">
        <f t="shared" si="90"/>
        <v>1</v>
      </c>
      <c r="O231" s="79"/>
      <c r="P231" s="79">
        <f t="shared" si="90"/>
        <v>1</v>
      </c>
      <c r="Q231" s="79">
        <f t="shared" si="90"/>
        <v>1</v>
      </c>
      <c r="R231" s="79"/>
      <c r="S231" s="79">
        <f t="shared" si="90"/>
        <v>1</v>
      </c>
      <c r="T231" s="79">
        <f t="shared" si="90"/>
        <v>1</v>
      </c>
      <c r="U231" s="92"/>
      <c r="V231" s="1"/>
      <c r="W231" s="2"/>
      <c r="X231" s="2"/>
      <c r="Y231" s="2"/>
      <c r="Z231" s="2"/>
      <c r="AA231" s="2"/>
      <c r="AB231" s="2"/>
      <c r="AC231" s="2"/>
      <c r="AD231" s="2"/>
    </row>
    <row r="232" spans="1:30" ht="16.5" hidden="1" outlineLevel="2" thickBot="1" x14ac:dyDescent="0.3">
      <c r="A232" s="130"/>
      <c r="B232" s="97" t="s">
        <v>42</v>
      </c>
      <c r="C232" s="98" t="s">
        <v>58</v>
      </c>
      <c r="D232" s="151"/>
      <c r="E232" s="100"/>
      <c r="F232" s="101">
        <f t="shared" ref="F232:T232" si="91">F231*F228</f>
        <v>1390759.2545292801</v>
      </c>
      <c r="G232" s="101">
        <f t="shared" si="91"/>
        <v>231793.20908821339</v>
      </c>
      <c r="H232" s="101">
        <f t="shared" si="91"/>
        <v>231793.20908821339</v>
      </c>
      <c r="I232" s="102">
        <f>SUM(F232:H232)</f>
        <v>1854345.6727057067</v>
      </c>
      <c r="J232" s="101">
        <f t="shared" si="91"/>
        <v>741109.74526696885</v>
      </c>
      <c r="K232" s="101">
        <f t="shared" si="91"/>
        <v>741109.74526696885</v>
      </c>
      <c r="L232" s="102">
        <f>SUM(J232:K232)</f>
        <v>1482219.4905339377</v>
      </c>
      <c r="M232" s="101">
        <f t="shared" si="91"/>
        <v>798940.61782823049</v>
      </c>
      <c r="N232" s="101">
        <f t="shared" si="91"/>
        <v>798940.61782823049</v>
      </c>
      <c r="O232" s="102">
        <f>SUM(M232:N232)</f>
        <v>1597881.235656461</v>
      </c>
      <c r="P232" s="101">
        <f t="shared" si="91"/>
        <v>353740.19066977152</v>
      </c>
      <c r="Q232" s="101">
        <f t="shared" si="91"/>
        <v>353740.19066977152</v>
      </c>
      <c r="R232" s="102">
        <f>SUM(P232:Q232)</f>
        <v>707480.38133954303</v>
      </c>
      <c r="S232" s="101">
        <f t="shared" si="91"/>
        <v>0</v>
      </c>
      <c r="T232" s="101">
        <f t="shared" si="91"/>
        <v>0</v>
      </c>
      <c r="U232" s="103">
        <f>SUM(S232:T232)</f>
        <v>0</v>
      </c>
      <c r="V232" s="1"/>
      <c r="W232" s="2"/>
      <c r="X232" s="2"/>
      <c r="Y232" s="2"/>
      <c r="Z232" s="2"/>
      <c r="AA232" s="2"/>
      <c r="AB232" s="2"/>
      <c r="AC232" s="2"/>
      <c r="AD232" s="2"/>
    </row>
    <row r="233" spans="1:30" hidden="1" outlineLevel="1" x14ac:dyDescent="0.25">
      <c r="A233" s="263" t="s">
        <v>22</v>
      </c>
      <c r="B233" s="262"/>
      <c r="C233" s="171"/>
      <c r="D233" s="172"/>
      <c r="E233" s="173"/>
      <c r="F233" s="107"/>
      <c r="G233" s="107"/>
      <c r="H233" s="107"/>
      <c r="I233" s="107"/>
      <c r="J233" s="107"/>
      <c r="K233" s="107"/>
      <c r="L233" s="107"/>
      <c r="M233" s="107"/>
      <c r="N233" s="107"/>
      <c r="O233" s="107"/>
      <c r="P233" s="107"/>
      <c r="Q233" s="107"/>
      <c r="R233" s="107"/>
      <c r="S233" s="107"/>
      <c r="T233" s="107"/>
      <c r="U233" s="74"/>
      <c r="V233" s="1"/>
      <c r="W233" s="2"/>
      <c r="X233" s="2"/>
      <c r="Y233" s="2"/>
      <c r="Z233" s="2"/>
      <c r="AA233" s="2"/>
      <c r="AB233" s="2"/>
      <c r="AC233" s="2"/>
      <c r="AD233" s="2"/>
    </row>
    <row r="234" spans="1:30" hidden="1" outlineLevel="2" x14ac:dyDescent="0.25">
      <c r="A234" s="12"/>
      <c r="B234" s="7"/>
      <c r="C234" s="76" t="s">
        <v>51</v>
      </c>
      <c r="D234" s="6"/>
      <c r="E234" s="4"/>
      <c r="F234" s="4"/>
      <c r="G234" s="4">
        <f>D247*$Y$28</f>
        <v>2317932.0908821337</v>
      </c>
      <c r="H234" s="4">
        <f>D247*$Y$28</f>
        <v>2317932.0908821337</v>
      </c>
      <c r="I234" s="4"/>
      <c r="J234" s="4">
        <f>D247*$Z$28</f>
        <v>2470365.8175565628</v>
      </c>
      <c r="K234" s="4">
        <f>D247*$Z$28</f>
        <v>2470365.8175565628</v>
      </c>
      <c r="L234" s="4"/>
      <c r="M234" s="4">
        <f>D247*$AA$28</f>
        <v>3994703.0891411523</v>
      </c>
      <c r="N234" s="4">
        <f>D247*$AA$28</f>
        <v>3994703.0891411523</v>
      </c>
      <c r="O234" s="4"/>
      <c r="P234" s="4">
        <f>D247*$AB$28</f>
        <v>3537401.9066977152</v>
      </c>
      <c r="Q234" s="4">
        <f>D247*$AB$28</f>
        <v>3537401.9066977152</v>
      </c>
      <c r="R234" s="4"/>
      <c r="S234" s="4">
        <f>D247*$AC$28</f>
        <v>2317932.0908821337</v>
      </c>
      <c r="T234" s="4">
        <f>D247*$AC$28</f>
        <v>2317932.0908821337</v>
      </c>
      <c r="U234" s="77"/>
      <c r="V234" s="1"/>
      <c r="W234" s="2"/>
      <c r="X234" s="2"/>
      <c r="Y234" s="2"/>
      <c r="Z234" s="2"/>
      <c r="AA234" s="2"/>
      <c r="AB234" s="2"/>
      <c r="AC234" s="2"/>
      <c r="AD234" s="2"/>
    </row>
    <row r="235" spans="1:30" hidden="1" outlineLevel="2" x14ac:dyDescent="0.25">
      <c r="A235" s="12"/>
      <c r="B235" s="78" t="s">
        <v>60</v>
      </c>
      <c r="C235" s="76"/>
      <c r="D235" s="6"/>
      <c r="E235" s="4"/>
      <c r="F235" s="4"/>
      <c r="G235" s="79">
        <v>0</v>
      </c>
      <c r="H235" s="79">
        <v>0</v>
      </c>
      <c r="I235" s="79"/>
      <c r="J235" s="79">
        <v>0</v>
      </c>
      <c r="K235" s="79">
        <v>0.24</v>
      </c>
      <c r="L235" s="79"/>
      <c r="M235" s="79">
        <v>0.25</v>
      </c>
      <c r="N235" s="79">
        <v>0.25</v>
      </c>
      <c r="O235" s="79"/>
      <c r="P235" s="110">
        <v>0.34499999999999997</v>
      </c>
      <c r="Q235" s="110">
        <v>0.34499999999999997</v>
      </c>
      <c r="R235" s="79"/>
      <c r="S235" s="174">
        <v>0.4375</v>
      </c>
      <c r="T235" s="174">
        <v>0.4375</v>
      </c>
      <c r="U235" s="92"/>
      <c r="V235" s="1"/>
      <c r="W235" s="2"/>
      <c r="X235" s="2"/>
      <c r="Y235" s="2"/>
      <c r="Z235" s="2"/>
      <c r="AA235" s="2"/>
      <c r="AB235" s="2"/>
      <c r="AC235" s="2"/>
      <c r="AD235" s="2"/>
    </row>
    <row r="236" spans="1:30" hidden="1" outlineLevel="2" x14ac:dyDescent="0.25">
      <c r="A236" s="150"/>
      <c r="B236" s="78" t="s">
        <v>59</v>
      </c>
      <c r="C236" s="76"/>
      <c r="D236" s="6"/>
      <c r="E236" s="52"/>
      <c r="F236" s="4"/>
      <c r="G236" s="79">
        <v>0.1</v>
      </c>
      <c r="H236" s="79">
        <v>0.1</v>
      </c>
      <c r="I236" s="79"/>
      <c r="J236" s="79">
        <v>0.08</v>
      </c>
      <c r="K236" s="79">
        <v>0.08</v>
      </c>
      <c r="L236" s="79"/>
      <c r="M236" s="79">
        <v>0.05</v>
      </c>
      <c r="N236" s="79">
        <v>0.05</v>
      </c>
      <c r="O236" s="79"/>
      <c r="P236" s="110">
        <v>5.5E-2</v>
      </c>
      <c r="Q236" s="110">
        <v>5.5E-2</v>
      </c>
      <c r="R236" s="79"/>
      <c r="S236" s="174">
        <v>6.25E-2</v>
      </c>
      <c r="T236" s="174">
        <v>6.25E-2</v>
      </c>
      <c r="U236" s="92"/>
      <c r="V236" s="1"/>
      <c r="W236" s="2"/>
      <c r="X236" s="2"/>
      <c r="Y236" s="2"/>
      <c r="Z236" s="2"/>
      <c r="AA236" s="2"/>
      <c r="AB236" s="2"/>
      <c r="AC236" s="2"/>
      <c r="AD236" s="2"/>
    </row>
    <row r="237" spans="1:30" hidden="1" outlineLevel="2" x14ac:dyDescent="0.25">
      <c r="A237" s="12"/>
      <c r="B237" s="83" t="s">
        <v>8</v>
      </c>
      <c r="C237" s="76" t="s">
        <v>52</v>
      </c>
      <c r="D237" s="6"/>
      <c r="E237" s="4"/>
      <c r="F237" s="4"/>
      <c r="G237" s="4">
        <f>G236*G234</f>
        <v>231793.20908821339</v>
      </c>
      <c r="H237" s="4">
        <f t="shared" ref="H237:T237" si="92">H236*H234</f>
        <v>231793.20908821339</v>
      </c>
      <c r="I237" s="84">
        <f>SUM(G237:H237)</f>
        <v>463586.41817642679</v>
      </c>
      <c r="J237" s="4">
        <f t="shared" si="92"/>
        <v>197629.26540452504</v>
      </c>
      <c r="K237" s="4">
        <f t="shared" si="92"/>
        <v>197629.26540452504</v>
      </c>
      <c r="L237" s="84">
        <f>SUM(J237:K237)</f>
        <v>395258.53080905008</v>
      </c>
      <c r="M237" s="4">
        <f t="shared" si="92"/>
        <v>199735.15445705762</v>
      </c>
      <c r="N237" s="4">
        <f t="shared" si="92"/>
        <v>199735.15445705762</v>
      </c>
      <c r="O237" s="84">
        <f>SUM(M237:N237)</f>
        <v>399470.30891411524</v>
      </c>
      <c r="P237" s="4">
        <f t="shared" si="92"/>
        <v>194557.10486837433</v>
      </c>
      <c r="Q237" s="4">
        <f t="shared" si="92"/>
        <v>194557.10486837433</v>
      </c>
      <c r="R237" s="84">
        <f>SUM(P237:Q237)</f>
        <v>389114.20973674866</v>
      </c>
      <c r="S237" s="4">
        <f t="shared" si="92"/>
        <v>144870.75568013336</v>
      </c>
      <c r="T237" s="4">
        <f t="shared" si="92"/>
        <v>144870.75568013336</v>
      </c>
      <c r="U237" s="85">
        <f>SUM(S237:T237)</f>
        <v>289741.51136026671</v>
      </c>
      <c r="V237" s="1"/>
      <c r="W237" s="2"/>
      <c r="X237" s="2"/>
      <c r="Y237" s="2"/>
      <c r="Z237" s="2"/>
      <c r="AA237" s="2"/>
      <c r="AB237" s="2"/>
      <c r="AC237" s="2"/>
      <c r="AD237" s="2"/>
    </row>
    <row r="238" spans="1:30" hidden="1" outlineLevel="2" x14ac:dyDescent="0.25">
      <c r="A238" s="12"/>
      <c r="B238" s="7"/>
      <c r="C238" s="76" t="s">
        <v>53</v>
      </c>
      <c r="D238" s="6"/>
      <c r="E238" s="4"/>
      <c r="F238" s="4"/>
      <c r="G238" s="4">
        <f>G235*G234</f>
        <v>0</v>
      </c>
      <c r="H238" s="4">
        <f t="shared" ref="H238:T238" si="93">H235*H234</f>
        <v>0</v>
      </c>
      <c r="I238" s="4"/>
      <c r="J238" s="4">
        <f t="shared" si="93"/>
        <v>0</v>
      </c>
      <c r="K238" s="4">
        <f t="shared" si="93"/>
        <v>592887.79621357506</v>
      </c>
      <c r="L238" s="4"/>
      <c r="M238" s="4">
        <f t="shared" si="93"/>
        <v>998675.77228528808</v>
      </c>
      <c r="N238" s="4">
        <f t="shared" si="93"/>
        <v>998675.77228528808</v>
      </c>
      <c r="O238" s="4"/>
      <c r="P238" s="4">
        <f t="shared" si="93"/>
        <v>1220403.6578107115</v>
      </c>
      <c r="Q238" s="4">
        <f t="shared" si="93"/>
        <v>1220403.6578107115</v>
      </c>
      <c r="R238" s="4"/>
      <c r="S238" s="4">
        <f t="shared" si="93"/>
        <v>1014095.2897609335</v>
      </c>
      <c r="T238" s="4">
        <f t="shared" si="93"/>
        <v>1014095.2897609335</v>
      </c>
      <c r="U238" s="77"/>
      <c r="V238" s="1"/>
      <c r="W238" s="2"/>
      <c r="X238" s="2"/>
      <c r="Y238" s="2"/>
      <c r="Z238" s="2"/>
      <c r="AA238" s="2"/>
      <c r="AB238" s="2"/>
      <c r="AC238" s="2"/>
      <c r="AD238" s="2"/>
    </row>
    <row r="239" spans="1:30" hidden="1" outlineLevel="2" x14ac:dyDescent="0.25">
      <c r="A239" s="12"/>
      <c r="B239" s="7"/>
      <c r="C239" s="76" t="s">
        <v>45</v>
      </c>
      <c r="D239" s="6"/>
      <c r="E239" s="4"/>
      <c r="F239" s="39"/>
      <c r="G239" s="175">
        <v>6</v>
      </c>
      <c r="H239" s="175">
        <v>6</v>
      </c>
      <c r="I239" s="8"/>
      <c r="J239" s="175">
        <v>6</v>
      </c>
      <c r="K239" s="175">
        <v>5</v>
      </c>
      <c r="L239" s="8"/>
      <c r="M239" s="175">
        <v>5</v>
      </c>
      <c r="N239" s="175">
        <v>5</v>
      </c>
      <c r="O239" s="8"/>
      <c r="P239" s="175">
        <v>5</v>
      </c>
      <c r="Q239" s="175">
        <v>5</v>
      </c>
      <c r="R239" s="8"/>
      <c r="S239" s="175">
        <v>5</v>
      </c>
      <c r="T239" s="175">
        <v>5</v>
      </c>
      <c r="U239" s="89"/>
      <c r="V239" s="1"/>
      <c r="W239" s="2"/>
      <c r="X239" s="2"/>
      <c r="Y239" s="2"/>
      <c r="Z239" s="2"/>
      <c r="AA239" s="2"/>
      <c r="AB239" s="2"/>
      <c r="AC239" s="2"/>
      <c r="AD239" s="2"/>
    </row>
    <row r="240" spans="1:30" ht="16.5" hidden="1" outlineLevel="2" thickBot="1" x14ac:dyDescent="0.3">
      <c r="A240" s="12"/>
      <c r="B240" s="7"/>
      <c r="C240" s="76" t="s">
        <v>46</v>
      </c>
      <c r="D240" s="6"/>
      <c r="E240" s="4"/>
      <c r="F240" s="39"/>
      <c r="G240" s="175">
        <v>0</v>
      </c>
      <c r="H240" s="175">
        <v>0</v>
      </c>
      <c r="I240" s="8"/>
      <c r="J240" s="175">
        <v>0</v>
      </c>
      <c r="K240" s="175">
        <v>1</v>
      </c>
      <c r="L240" s="8"/>
      <c r="M240" s="175">
        <v>1</v>
      </c>
      <c r="N240" s="175">
        <v>1</v>
      </c>
      <c r="O240" s="8"/>
      <c r="P240" s="175">
        <v>6</v>
      </c>
      <c r="Q240" s="175">
        <v>6</v>
      </c>
      <c r="R240" s="8"/>
      <c r="S240" s="175">
        <v>6</v>
      </c>
      <c r="T240" s="175">
        <v>6</v>
      </c>
      <c r="U240" s="89"/>
      <c r="V240" s="1"/>
      <c r="W240" s="2"/>
      <c r="X240" s="2"/>
      <c r="Y240" s="2"/>
      <c r="Z240" s="2"/>
      <c r="AA240" s="2"/>
      <c r="AB240" s="2"/>
      <c r="AC240" s="2"/>
      <c r="AD240" s="2"/>
    </row>
    <row r="241" spans="1:30" hidden="1" outlineLevel="2" x14ac:dyDescent="0.25">
      <c r="A241" s="12"/>
      <c r="B241" s="7"/>
      <c r="C241" s="76" t="s">
        <v>47</v>
      </c>
      <c r="D241" s="6"/>
      <c r="E241" s="4"/>
      <c r="F241" s="8"/>
      <c r="G241" s="13">
        <v>6</v>
      </c>
      <c r="H241" s="14">
        <v>6</v>
      </c>
      <c r="I241" s="14"/>
      <c r="J241" s="14">
        <v>6</v>
      </c>
      <c r="K241" s="14">
        <v>5</v>
      </c>
      <c r="L241" s="14"/>
      <c r="M241" s="14">
        <v>5</v>
      </c>
      <c r="N241" s="14">
        <v>5</v>
      </c>
      <c r="O241" s="14"/>
      <c r="P241" s="14">
        <v>5</v>
      </c>
      <c r="Q241" s="14">
        <v>5</v>
      </c>
      <c r="R241" s="14"/>
      <c r="S241" s="14">
        <v>5</v>
      </c>
      <c r="T241" s="14">
        <v>5</v>
      </c>
      <c r="U241" s="23"/>
      <c r="V241" s="1"/>
      <c r="W241" s="2"/>
      <c r="X241" s="2"/>
      <c r="Y241" s="2"/>
      <c r="Z241" s="2"/>
      <c r="AA241" s="2"/>
      <c r="AB241" s="2"/>
      <c r="AC241" s="2"/>
      <c r="AD241" s="2"/>
    </row>
    <row r="242" spans="1:30" ht="16.5" hidden="1" outlineLevel="2" thickBot="1" x14ac:dyDescent="0.3">
      <c r="A242" s="12"/>
      <c r="B242" s="7"/>
      <c r="C242" s="76" t="s">
        <v>48</v>
      </c>
      <c r="D242" s="6"/>
      <c r="E242" s="4"/>
      <c r="F242" s="8"/>
      <c r="G242" s="16">
        <v>0</v>
      </c>
      <c r="H242" s="17">
        <v>0</v>
      </c>
      <c r="I242" s="17"/>
      <c r="J242" s="17">
        <v>0</v>
      </c>
      <c r="K242" s="17">
        <v>1</v>
      </c>
      <c r="L242" s="17"/>
      <c r="M242" s="17">
        <v>1</v>
      </c>
      <c r="N242" s="17">
        <v>1</v>
      </c>
      <c r="O242" s="17"/>
      <c r="P242" s="17">
        <v>6</v>
      </c>
      <c r="Q242" s="17">
        <v>6</v>
      </c>
      <c r="R242" s="17"/>
      <c r="S242" s="17">
        <v>6</v>
      </c>
      <c r="T242" s="17">
        <v>6</v>
      </c>
      <c r="U242" s="26"/>
      <c r="V242" s="1"/>
      <c r="W242" s="2"/>
      <c r="X242" s="2"/>
      <c r="Y242" s="2"/>
      <c r="Z242" s="2"/>
      <c r="AA242" s="2"/>
      <c r="AB242" s="2"/>
      <c r="AC242" s="2"/>
      <c r="AD242" s="2"/>
    </row>
    <row r="243" spans="1:30" hidden="1" outlineLevel="2" x14ac:dyDescent="0.25">
      <c r="A243" s="12"/>
      <c r="B243" s="7"/>
      <c r="C243" s="76" t="s">
        <v>36</v>
      </c>
      <c r="D243" s="6"/>
      <c r="E243" s="4"/>
      <c r="F243" s="79"/>
      <c r="G243" s="79">
        <f t="shared" ref="G243:T243" si="94">G241/G239</f>
        <v>1</v>
      </c>
      <c r="H243" s="79">
        <f t="shared" si="94"/>
        <v>1</v>
      </c>
      <c r="I243" s="79"/>
      <c r="J243" s="79">
        <f t="shared" si="94"/>
        <v>1</v>
      </c>
      <c r="K243" s="79">
        <f t="shared" si="94"/>
        <v>1</v>
      </c>
      <c r="L243" s="79"/>
      <c r="M243" s="79">
        <f t="shared" si="94"/>
        <v>1</v>
      </c>
      <c r="N243" s="79">
        <f t="shared" si="94"/>
        <v>1</v>
      </c>
      <c r="O243" s="79"/>
      <c r="P243" s="79">
        <f t="shared" si="94"/>
        <v>1</v>
      </c>
      <c r="Q243" s="79">
        <f t="shared" si="94"/>
        <v>1</v>
      </c>
      <c r="R243" s="79"/>
      <c r="S243" s="79">
        <f t="shared" si="94"/>
        <v>1</v>
      </c>
      <c r="T243" s="79">
        <f t="shared" si="94"/>
        <v>1</v>
      </c>
      <c r="U243" s="92"/>
      <c r="V243" s="1"/>
      <c r="W243" s="2"/>
      <c r="X243" s="2"/>
      <c r="Y243" s="2"/>
      <c r="Z243" s="2"/>
      <c r="AA243" s="2"/>
      <c r="AB243" s="2"/>
      <c r="AC243" s="2"/>
      <c r="AD243" s="2"/>
    </row>
    <row r="244" spans="1:30" hidden="1" outlineLevel="2" x14ac:dyDescent="0.25">
      <c r="A244" s="12"/>
      <c r="B244" s="7"/>
      <c r="C244" s="76" t="s">
        <v>37</v>
      </c>
      <c r="D244" s="6"/>
      <c r="E244" s="4"/>
      <c r="F244" s="79"/>
      <c r="G244" s="79">
        <v>0</v>
      </c>
      <c r="H244" s="79">
        <v>0</v>
      </c>
      <c r="I244" s="79"/>
      <c r="J244" s="79">
        <v>0</v>
      </c>
      <c r="K244" s="79">
        <f>K242/K240</f>
        <v>1</v>
      </c>
      <c r="L244" s="79"/>
      <c r="M244" s="79">
        <f>M242/M240</f>
        <v>1</v>
      </c>
      <c r="N244" s="79">
        <f t="shared" ref="N244:T244" si="95">N242/N240</f>
        <v>1</v>
      </c>
      <c r="O244" s="79"/>
      <c r="P244" s="79">
        <f t="shared" si="95"/>
        <v>1</v>
      </c>
      <c r="Q244" s="79">
        <f t="shared" si="95"/>
        <v>1</v>
      </c>
      <c r="R244" s="79"/>
      <c r="S244" s="79">
        <f t="shared" si="95"/>
        <v>1</v>
      </c>
      <c r="T244" s="79">
        <f t="shared" si="95"/>
        <v>1</v>
      </c>
      <c r="U244" s="92"/>
      <c r="V244" s="1"/>
      <c r="W244" s="2"/>
      <c r="X244" s="2"/>
      <c r="Y244" s="2"/>
      <c r="Z244" s="2"/>
      <c r="AA244" s="2"/>
      <c r="AB244" s="2"/>
      <c r="AC244" s="2"/>
      <c r="AD244" s="2"/>
    </row>
    <row r="245" spans="1:30" hidden="1" outlineLevel="2" x14ac:dyDescent="0.25">
      <c r="A245" s="12"/>
      <c r="B245" s="125" t="s">
        <v>42</v>
      </c>
      <c r="C245" s="126" t="s">
        <v>56</v>
      </c>
      <c r="D245" s="127"/>
      <c r="E245" s="4"/>
      <c r="F245" s="127"/>
      <c r="G245" s="69">
        <f t="shared" ref="G245:T245" si="96">G243*G237</f>
        <v>231793.20908821339</v>
      </c>
      <c r="H245" s="69">
        <f t="shared" si="96"/>
        <v>231793.20908821339</v>
      </c>
      <c r="I245" s="128">
        <f>SUM(G245:H245)</f>
        <v>463586.41817642679</v>
      </c>
      <c r="J245" s="69">
        <f t="shared" si="96"/>
        <v>197629.26540452504</v>
      </c>
      <c r="K245" s="69">
        <f t="shared" si="96"/>
        <v>197629.26540452504</v>
      </c>
      <c r="L245" s="128">
        <f>SUM(J245:K245)</f>
        <v>395258.53080905008</v>
      </c>
      <c r="M245" s="69">
        <f t="shared" si="96"/>
        <v>199735.15445705762</v>
      </c>
      <c r="N245" s="69">
        <f t="shared" si="96"/>
        <v>199735.15445705762</v>
      </c>
      <c r="O245" s="128">
        <f>SUM(M245:N245)</f>
        <v>399470.30891411524</v>
      </c>
      <c r="P245" s="69">
        <f t="shared" si="96"/>
        <v>194557.10486837433</v>
      </c>
      <c r="Q245" s="69">
        <f t="shared" si="96"/>
        <v>194557.10486837433</v>
      </c>
      <c r="R245" s="128">
        <f>SUM(P245:Q245)</f>
        <v>389114.20973674866</v>
      </c>
      <c r="S245" s="69">
        <f t="shared" si="96"/>
        <v>144870.75568013336</v>
      </c>
      <c r="T245" s="69">
        <f t="shared" si="96"/>
        <v>144870.75568013336</v>
      </c>
      <c r="U245" s="129">
        <f>SUM(S245:T245)</f>
        <v>289741.51136026671</v>
      </c>
      <c r="V245" s="1"/>
      <c r="W245" s="2"/>
    </row>
    <row r="246" spans="1:30" ht="16.5" hidden="1" outlineLevel="2" thickBot="1" x14ac:dyDescent="0.3">
      <c r="A246" s="130"/>
      <c r="B246" s="131" t="s">
        <v>42</v>
      </c>
      <c r="C246" s="98" t="s">
        <v>57</v>
      </c>
      <c r="D246" s="6"/>
      <c r="E246" s="100"/>
      <c r="F246" s="132"/>
      <c r="G246" s="101">
        <f t="shared" ref="G246:T246" si="97">G244*G238</f>
        <v>0</v>
      </c>
      <c r="H246" s="101">
        <f t="shared" si="97"/>
        <v>0</v>
      </c>
      <c r="I246" s="133">
        <f>SUM(G246:H246)</f>
        <v>0</v>
      </c>
      <c r="J246" s="101">
        <f t="shared" si="97"/>
        <v>0</v>
      </c>
      <c r="K246" s="101">
        <f t="shared" si="97"/>
        <v>592887.79621357506</v>
      </c>
      <c r="L246" s="133">
        <f>SUM(J246:K246)</f>
        <v>592887.79621357506</v>
      </c>
      <c r="M246" s="101">
        <f t="shared" si="97"/>
        <v>998675.77228528808</v>
      </c>
      <c r="N246" s="101">
        <f t="shared" si="97"/>
        <v>998675.77228528808</v>
      </c>
      <c r="O246" s="133">
        <f>SUM(M246:N246)</f>
        <v>1997351.5445705762</v>
      </c>
      <c r="P246" s="101">
        <f t="shared" si="97"/>
        <v>1220403.6578107115</v>
      </c>
      <c r="Q246" s="101">
        <f t="shared" si="97"/>
        <v>1220403.6578107115</v>
      </c>
      <c r="R246" s="133">
        <f>SUM(P246:Q246)</f>
        <v>2440807.3156214231</v>
      </c>
      <c r="S246" s="101">
        <f t="shared" si="97"/>
        <v>1014095.2897609335</v>
      </c>
      <c r="T246" s="101">
        <f t="shared" si="97"/>
        <v>1014095.2897609335</v>
      </c>
      <c r="U246" s="134">
        <f>SUM(S246:T246)</f>
        <v>2028190.579521867</v>
      </c>
      <c r="V246" s="4"/>
      <c r="W246" s="20"/>
    </row>
    <row r="247" spans="1:30" ht="16.5" collapsed="1" thickBot="1" x14ac:dyDescent="0.3">
      <c r="A247" s="135" t="str">
        <f>B237</f>
        <v>3.c.i</v>
      </c>
      <c r="B247" s="255" t="s">
        <v>83</v>
      </c>
      <c r="C247" s="256"/>
      <c r="D247" s="19">
        <v>14638335</v>
      </c>
      <c r="E247" s="136">
        <f>SUM(F247:H247)+SUM(J247:K247)+SUM(M247:N247)+SUM(P247:Q247)+SUM(S247:T247)</f>
        <v>14638334.995159697</v>
      </c>
      <c r="F247" s="137">
        <f t="shared" ref="F247:T247" si="98">F232+F245+F246</f>
        <v>1390759.2545292801</v>
      </c>
      <c r="G247" s="154">
        <f t="shared" si="98"/>
        <v>463586.41817642679</v>
      </c>
      <c r="H247" s="154">
        <f t="shared" si="98"/>
        <v>463586.41817642679</v>
      </c>
      <c r="I247" s="140">
        <f>SUM(F247:H247)</f>
        <v>2317932.0908821337</v>
      </c>
      <c r="J247" s="154">
        <f t="shared" si="98"/>
        <v>938739.01067149383</v>
      </c>
      <c r="K247" s="154">
        <f t="shared" si="98"/>
        <v>1531626.8068850688</v>
      </c>
      <c r="L247" s="140">
        <f>SUM(J247:K247)</f>
        <v>2470365.8175565628</v>
      </c>
      <c r="M247" s="154">
        <f t="shared" si="98"/>
        <v>1997351.5445705762</v>
      </c>
      <c r="N247" s="154">
        <f t="shared" si="98"/>
        <v>1997351.5445705762</v>
      </c>
      <c r="O247" s="140">
        <f>SUM(M247:N247)</f>
        <v>3994703.0891411523</v>
      </c>
      <c r="P247" s="154">
        <f t="shared" si="98"/>
        <v>1768700.9533488574</v>
      </c>
      <c r="Q247" s="154">
        <f t="shared" si="98"/>
        <v>1768700.9533488574</v>
      </c>
      <c r="R247" s="140">
        <f>SUM(P247:Q247)</f>
        <v>3537401.9066977147</v>
      </c>
      <c r="S247" s="154">
        <f t="shared" si="98"/>
        <v>1158966.0454410668</v>
      </c>
      <c r="T247" s="154">
        <f t="shared" si="98"/>
        <v>1158966.0454410668</v>
      </c>
      <c r="U247" s="141">
        <f>SUM(S247:T247)</f>
        <v>2317932.0908821337</v>
      </c>
    </row>
    <row r="248" spans="1:30" ht="16.5" thickBot="1" x14ac:dyDescent="0.3">
      <c r="A248" s="270"/>
      <c r="B248" s="283"/>
      <c r="C248" s="283"/>
      <c r="D248" s="284"/>
      <c r="E248" s="283"/>
      <c r="F248" s="284"/>
      <c r="G248" s="284"/>
      <c r="H248" s="284"/>
      <c r="I248" s="284"/>
      <c r="J248" s="284"/>
      <c r="K248" s="284"/>
      <c r="L248" s="284"/>
      <c r="M248" s="284"/>
      <c r="N248" s="284"/>
      <c r="O248" s="284"/>
      <c r="P248" s="284"/>
      <c r="Q248" s="284"/>
      <c r="R248" s="284"/>
      <c r="S248" s="284"/>
      <c r="T248" s="284"/>
      <c r="U248" s="285"/>
    </row>
    <row r="249" spans="1:30" hidden="1" outlineLevel="1" x14ac:dyDescent="0.25">
      <c r="A249" s="159" t="str">
        <f>A274</f>
        <v>4.a.iii</v>
      </c>
      <c r="B249" s="142"/>
      <c r="C249" s="142"/>
      <c r="D249" s="142"/>
      <c r="E249" s="142"/>
      <c r="F249" s="75"/>
      <c r="G249" s="178"/>
      <c r="H249" s="178"/>
      <c r="I249" s="178"/>
      <c r="J249" s="178"/>
      <c r="K249" s="178"/>
      <c r="L249" s="178"/>
      <c r="M249" s="178"/>
      <c r="N249" s="142"/>
      <c r="O249" s="142"/>
      <c r="P249" s="142"/>
      <c r="Q249" s="142"/>
      <c r="R249" s="142"/>
      <c r="S249" s="142"/>
      <c r="T249" s="142"/>
      <c r="U249" s="179"/>
    </row>
    <row r="250" spans="1:30" hidden="1" outlineLevel="1" x14ac:dyDescent="0.25">
      <c r="A250" s="146"/>
      <c r="B250" s="147"/>
      <c r="C250" s="148" t="s">
        <v>62</v>
      </c>
      <c r="D250" s="59"/>
      <c r="E250" s="60"/>
      <c r="F250" s="61"/>
      <c r="G250" s="61" t="s">
        <v>31</v>
      </c>
      <c r="H250" s="62">
        <f>H251*D274</f>
        <v>1638506.409324626</v>
      </c>
      <c r="I250" s="63"/>
      <c r="J250" s="63" t="s">
        <v>32</v>
      </c>
      <c r="K250" s="62">
        <f>K251*D274</f>
        <v>1746109.3046540467</v>
      </c>
      <c r="L250" s="63"/>
      <c r="M250" s="64" t="s">
        <v>33</v>
      </c>
      <c r="N250" s="62">
        <f>N251*$D274</f>
        <v>2823677.8860213272</v>
      </c>
      <c r="O250" s="63"/>
      <c r="P250" s="64" t="s">
        <v>34</v>
      </c>
      <c r="Q250" s="62">
        <f>Q251*$D274</f>
        <v>2500355.9906753739</v>
      </c>
      <c r="R250" s="63"/>
      <c r="S250" s="64" t="s">
        <v>41</v>
      </c>
      <c r="T250" s="65">
        <f>T251*$D274</f>
        <v>1638506.409324626</v>
      </c>
      <c r="U250" s="66"/>
    </row>
    <row r="251" spans="1:30" ht="16.5" hidden="1" outlineLevel="1" thickBot="1" x14ac:dyDescent="0.3">
      <c r="A251" s="146"/>
      <c r="B251" s="147"/>
      <c r="C251" s="59"/>
      <c r="D251" s="59"/>
      <c r="E251" s="60"/>
      <c r="F251" s="61"/>
      <c r="G251" s="61"/>
      <c r="H251" s="68">
        <v>0.15835331073819955</v>
      </c>
      <c r="I251" s="63"/>
      <c r="J251" s="61"/>
      <c r="K251" s="68">
        <v>0.16875258328511203</v>
      </c>
      <c r="L251" s="63"/>
      <c r="M251" s="69"/>
      <c r="N251" s="68">
        <v>0.27289410597668839</v>
      </c>
      <c r="O251" s="63"/>
      <c r="P251" s="69"/>
      <c r="Q251" s="68">
        <v>0.24164668926180044</v>
      </c>
      <c r="R251" s="63"/>
      <c r="S251" s="70"/>
      <c r="T251" s="71">
        <v>0.15835331073819955</v>
      </c>
      <c r="U251" s="66"/>
    </row>
    <row r="252" spans="1:30" hidden="1" outlineLevel="1" x14ac:dyDescent="0.25">
      <c r="A252" s="261" t="s">
        <v>14</v>
      </c>
      <c r="B252" s="262"/>
      <c r="C252" s="164"/>
      <c r="D252" s="165"/>
      <c r="E252" s="165"/>
      <c r="F252" s="166"/>
      <c r="G252" s="166"/>
      <c r="H252" s="166"/>
      <c r="I252" s="166"/>
      <c r="J252" s="166"/>
      <c r="K252" s="166"/>
      <c r="L252" s="166"/>
      <c r="M252" s="166"/>
      <c r="N252" s="166"/>
      <c r="O252" s="166"/>
      <c r="P252" s="166"/>
      <c r="Q252" s="166"/>
      <c r="R252" s="166"/>
      <c r="S252" s="166"/>
      <c r="T252" s="166"/>
      <c r="U252" s="180"/>
    </row>
    <row r="253" spans="1:30" hidden="1" outlineLevel="2" x14ac:dyDescent="0.25">
      <c r="A253" s="177"/>
      <c r="B253" s="75"/>
      <c r="C253" s="76" t="s">
        <v>51</v>
      </c>
      <c r="D253" s="6"/>
      <c r="E253" s="4"/>
      <c r="F253" s="4">
        <f>D274*$Y$28</f>
        <v>1638438.042425154</v>
      </c>
      <c r="G253" s="4">
        <f>D274*$Y$28</f>
        <v>1638438.042425154</v>
      </c>
      <c r="H253" s="4">
        <f>D274*$Y$28</f>
        <v>1638438.042425154</v>
      </c>
      <c r="I253" s="4"/>
      <c r="J253" s="4">
        <f>D274*$Z$28</f>
        <v>1746186.3313911925</v>
      </c>
      <c r="K253" s="4">
        <f>D274*$Z$28</f>
        <v>1746186.3313911925</v>
      </c>
      <c r="L253" s="4"/>
      <c r="M253" s="4">
        <f>D274*$AA$28</f>
        <v>2823669.2244729619</v>
      </c>
      <c r="N253" s="4">
        <f>D274*$AA$28</f>
        <v>2823669.2244729619</v>
      </c>
      <c r="O253" s="4"/>
      <c r="P253" s="4">
        <f>D274*$AB$28</f>
        <v>2500424.3558641542</v>
      </c>
      <c r="Q253" s="4">
        <f>D274*$AB$28</f>
        <v>2500424.3558641542</v>
      </c>
      <c r="R253" s="4"/>
      <c r="S253" s="4">
        <f>D274*$AC$28</f>
        <v>1638438.042425154</v>
      </c>
      <c r="T253" s="4">
        <f>D274*$AC$28</f>
        <v>1638438.042425154</v>
      </c>
      <c r="U253" s="179"/>
    </row>
    <row r="254" spans="1:30" hidden="1" outlineLevel="2" x14ac:dyDescent="0.25">
      <c r="A254" s="150"/>
      <c r="B254" s="78" t="s">
        <v>59</v>
      </c>
      <c r="C254" s="76"/>
      <c r="D254" s="6"/>
      <c r="E254" s="4"/>
      <c r="F254" s="79">
        <v>0.6</v>
      </c>
      <c r="G254" s="79">
        <v>0.1</v>
      </c>
      <c r="H254" s="79">
        <v>0.1</v>
      </c>
      <c r="I254" s="79"/>
      <c r="J254" s="79">
        <v>0.3</v>
      </c>
      <c r="K254" s="79">
        <v>0.3</v>
      </c>
      <c r="L254" s="79"/>
      <c r="M254" s="79">
        <v>0.2</v>
      </c>
      <c r="N254" s="79">
        <v>0.2</v>
      </c>
      <c r="O254" s="79"/>
      <c r="P254" s="79">
        <v>0.1</v>
      </c>
      <c r="Q254" s="79">
        <v>0.1</v>
      </c>
      <c r="R254" s="79"/>
      <c r="S254" s="79">
        <v>0</v>
      </c>
      <c r="T254" s="79">
        <v>0</v>
      </c>
      <c r="U254" s="179"/>
    </row>
    <row r="255" spans="1:30" hidden="1" outlineLevel="2" x14ac:dyDescent="0.25">
      <c r="A255" s="5"/>
      <c r="B255" s="83" t="str">
        <f>B264</f>
        <v>4.a.iii</v>
      </c>
      <c r="C255" s="76" t="s">
        <v>52</v>
      </c>
      <c r="D255" s="6"/>
      <c r="E255" s="4"/>
      <c r="F255" s="4">
        <f>F253*F254</f>
        <v>983062.82545509236</v>
      </c>
      <c r="G255" s="4">
        <f t="shared" ref="G255:T255" si="99">G253*G254</f>
        <v>163843.80424251541</v>
      </c>
      <c r="H255" s="4">
        <f t="shared" si="99"/>
        <v>163843.80424251541</v>
      </c>
      <c r="I255" s="84">
        <f>SUM(F255:H255)</f>
        <v>1310750.4339401233</v>
      </c>
      <c r="J255" s="4">
        <f t="shared" si="99"/>
        <v>523855.89941735775</v>
      </c>
      <c r="K255" s="4">
        <f t="shared" si="99"/>
        <v>523855.89941735775</v>
      </c>
      <c r="L255" s="84">
        <f>SUM(J255:K255)</f>
        <v>1047711.7988347155</v>
      </c>
      <c r="M255" s="4">
        <f t="shared" si="99"/>
        <v>564733.84489459242</v>
      </c>
      <c r="N255" s="4">
        <f t="shared" si="99"/>
        <v>564733.84489459242</v>
      </c>
      <c r="O255" s="84">
        <f>SUM(M255:N255)</f>
        <v>1129467.6897891848</v>
      </c>
      <c r="P255" s="4">
        <f t="shared" si="99"/>
        <v>250042.43558641543</v>
      </c>
      <c r="Q255" s="4">
        <f t="shared" si="99"/>
        <v>250042.43558641543</v>
      </c>
      <c r="R255" s="84">
        <f>SUM(P255:Q255)</f>
        <v>500084.87117283087</v>
      </c>
      <c r="S255" s="4">
        <f t="shared" si="99"/>
        <v>0</v>
      </c>
      <c r="T255" s="4">
        <f t="shared" si="99"/>
        <v>0</v>
      </c>
      <c r="U255" s="85">
        <f>SUM(S255:T255)</f>
        <v>0</v>
      </c>
    </row>
    <row r="256" spans="1:30" ht="16.5" hidden="1" outlineLevel="2" thickBot="1" x14ac:dyDescent="0.3">
      <c r="A256" s="5"/>
      <c r="B256" s="7"/>
      <c r="C256" s="76" t="s">
        <v>43</v>
      </c>
      <c r="D256" s="6"/>
      <c r="E256" s="4"/>
      <c r="F256" s="8">
        <v>1</v>
      </c>
      <c r="G256" s="8">
        <v>5</v>
      </c>
      <c r="H256" s="8">
        <v>5</v>
      </c>
      <c r="I256" s="8"/>
      <c r="J256" s="8">
        <v>5</v>
      </c>
      <c r="K256" s="8">
        <v>5</v>
      </c>
      <c r="L256" s="8"/>
      <c r="M256" s="8">
        <v>5</v>
      </c>
      <c r="N256" s="8">
        <v>5</v>
      </c>
      <c r="O256" s="8"/>
      <c r="P256" s="8">
        <v>5</v>
      </c>
      <c r="Q256" s="8">
        <v>5</v>
      </c>
      <c r="R256" s="8"/>
      <c r="S256" s="8">
        <v>5</v>
      </c>
      <c r="T256" s="8">
        <v>5</v>
      </c>
      <c r="U256" s="89"/>
    </row>
    <row r="257" spans="1:29" ht="16.5" hidden="1" outlineLevel="2" thickBot="1" x14ac:dyDescent="0.3">
      <c r="A257" s="5"/>
      <c r="B257" s="7"/>
      <c r="C257" s="76" t="s">
        <v>44</v>
      </c>
      <c r="D257" s="6"/>
      <c r="E257" s="4"/>
      <c r="F257" s="9">
        <v>1</v>
      </c>
      <c r="G257" s="10">
        <v>5</v>
      </c>
      <c r="H257" s="10">
        <v>5</v>
      </c>
      <c r="I257" s="10"/>
      <c r="J257" s="10">
        <v>5</v>
      </c>
      <c r="K257" s="10">
        <v>5</v>
      </c>
      <c r="L257" s="10"/>
      <c r="M257" s="10">
        <v>5</v>
      </c>
      <c r="N257" s="10">
        <v>5</v>
      </c>
      <c r="O257" s="10"/>
      <c r="P257" s="10">
        <v>5</v>
      </c>
      <c r="Q257" s="10">
        <v>5</v>
      </c>
      <c r="R257" s="10"/>
      <c r="S257" s="10">
        <v>5</v>
      </c>
      <c r="T257" s="10">
        <v>5</v>
      </c>
      <c r="U257" s="11"/>
    </row>
    <row r="258" spans="1:29" hidden="1" outlineLevel="2" x14ac:dyDescent="0.25">
      <c r="A258" s="12"/>
      <c r="B258" s="7"/>
      <c r="C258" s="76" t="s">
        <v>35</v>
      </c>
      <c r="D258" s="6"/>
      <c r="E258" s="4"/>
      <c r="F258" s="79">
        <f>F257/F256</f>
        <v>1</v>
      </c>
      <c r="G258" s="79">
        <f t="shared" ref="G258:T258" si="100">G257/G256</f>
        <v>1</v>
      </c>
      <c r="H258" s="79">
        <f t="shared" si="100"/>
        <v>1</v>
      </c>
      <c r="I258" s="79"/>
      <c r="J258" s="79">
        <f t="shared" si="100"/>
        <v>1</v>
      </c>
      <c r="K258" s="79">
        <f t="shared" si="100"/>
        <v>1</v>
      </c>
      <c r="L258" s="79"/>
      <c r="M258" s="79">
        <f t="shared" si="100"/>
        <v>1</v>
      </c>
      <c r="N258" s="79">
        <f t="shared" si="100"/>
        <v>1</v>
      </c>
      <c r="O258" s="79"/>
      <c r="P258" s="79">
        <f t="shared" si="100"/>
        <v>1</v>
      </c>
      <c r="Q258" s="79">
        <f t="shared" si="100"/>
        <v>1</v>
      </c>
      <c r="R258" s="79"/>
      <c r="S258" s="79">
        <f t="shared" si="100"/>
        <v>1</v>
      </c>
      <c r="T258" s="79">
        <f t="shared" si="100"/>
        <v>1</v>
      </c>
      <c r="U258" s="92"/>
    </row>
    <row r="259" spans="1:29" ht="16.5" hidden="1" outlineLevel="2" thickBot="1" x14ac:dyDescent="0.3">
      <c r="A259" s="130"/>
      <c r="B259" s="97" t="s">
        <v>42</v>
      </c>
      <c r="C259" s="98" t="s">
        <v>58</v>
      </c>
      <c r="D259" s="151"/>
      <c r="E259" s="100"/>
      <c r="F259" s="101">
        <f t="shared" ref="F259:T259" si="101">F258*F255</f>
        <v>983062.82545509236</v>
      </c>
      <c r="G259" s="101">
        <f t="shared" si="101"/>
        <v>163843.80424251541</v>
      </c>
      <c r="H259" s="101">
        <f t="shared" si="101"/>
        <v>163843.80424251541</v>
      </c>
      <c r="I259" s="102">
        <f>SUM(F259:H259)</f>
        <v>1310750.4339401233</v>
      </c>
      <c r="J259" s="101">
        <f t="shared" si="101"/>
        <v>523855.89941735775</v>
      </c>
      <c r="K259" s="101">
        <f t="shared" si="101"/>
        <v>523855.89941735775</v>
      </c>
      <c r="L259" s="102">
        <f>SUM(J259:K259)</f>
        <v>1047711.7988347155</v>
      </c>
      <c r="M259" s="101">
        <f t="shared" si="101"/>
        <v>564733.84489459242</v>
      </c>
      <c r="N259" s="101">
        <f t="shared" si="101"/>
        <v>564733.84489459242</v>
      </c>
      <c r="O259" s="102">
        <f>SUM(M259:N259)</f>
        <v>1129467.6897891848</v>
      </c>
      <c r="P259" s="101">
        <f t="shared" si="101"/>
        <v>250042.43558641543</v>
      </c>
      <c r="Q259" s="101">
        <f t="shared" si="101"/>
        <v>250042.43558641543</v>
      </c>
      <c r="R259" s="102">
        <f>SUM(P259:Q259)</f>
        <v>500084.87117283087</v>
      </c>
      <c r="S259" s="101">
        <f t="shared" si="101"/>
        <v>0</v>
      </c>
      <c r="T259" s="101">
        <f t="shared" si="101"/>
        <v>0</v>
      </c>
      <c r="U259" s="103">
        <f>SUM(S259:T259)</f>
        <v>0</v>
      </c>
      <c r="X259" s="3"/>
      <c r="Y259" s="3"/>
      <c r="Z259" s="3"/>
      <c r="AA259" s="3"/>
      <c r="AB259" s="3"/>
      <c r="AC259" s="3"/>
    </row>
    <row r="260" spans="1:29" hidden="1" outlineLevel="1" x14ac:dyDescent="0.25">
      <c r="A260" s="263" t="s">
        <v>50</v>
      </c>
      <c r="B260" s="262"/>
      <c r="C260" s="171"/>
      <c r="D260" s="172"/>
      <c r="E260" s="173"/>
      <c r="F260" s="107"/>
      <c r="G260" s="107"/>
      <c r="H260" s="107"/>
      <c r="I260" s="107"/>
      <c r="J260" s="107"/>
      <c r="K260" s="107"/>
      <c r="L260" s="107"/>
      <c r="M260" s="107"/>
      <c r="N260" s="107"/>
      <c r="O260" s="107"/>
      <c r="P260" s="107"/>
      <c r="Q260" s="107"/>
      <c r="R260" s="107"/>
      <c r="S260" s="107"/>
      <c r="T260" s="107"/>
      <c r="U260" s="74"/>
      <c r="X260" s="3"/>
      <c r="Y260" s="3"/>
      <c r="Z260" s="3"/>
      <c r="AA260" s="3"/>
      <c r="AB260" s="3"/>
      <c r="AC260" s="3"/>
    </row>
    <row r="261" spans="1:29" hidden="1" outlineLevel="2" x14ac:dyDescent="0.25">
      <c r="A261" s="150"/>
      <c r="B261" s="75"/>
      <c r="C261" s="76" t="s">
        <v>51</v>
      </c>
      <c r="D261" s="6"/>
      <c r="E261" s="4"/>
      <c r="F261" s="4"/>
      <c r="G261" s="4">
        <f>D274*$Y$28</f>
        <v>1638438.042425154</v>
      </c>
      <c r="H261" s="4">
        <f>D274*$Y$28</f>
        <v>1638438.042425154</v>
      </c>
      <c r="I261" s="4"/>
      <c r="J261" s="4">
        <f>D274*$Z$28</f>
        <v>1746186.3313911925</v>
      </c>
      <c r="K261" s="4">
        <f>D274*$Z$28</f>
        <v>1746186.3313911925</v>
      </c>
      <c r="L261" s="4"/>
      <c r="M261" s="4">
        <f>D274*$AA$28</f>
        <v>2823669.2244729619</v>
      </c>
      <c r="N261" s="4">
        <f>D274*$AA$28</f>
        <v>2823669.2244729619</v>
      </c>
      <c r="O261" s="4"/>
      <c r="P261" s="4">
        <f>D274*$AB$28</f>
        <v>2500424.3558641542</v>
      </c>
      <c r="Q261" s="4">
        <f>D274*$AB$28</f>
        <v>2500424.3558641542</v>
      </c>
      <c r="R261" s="4"/>
      <c r="S261" s="4">
        <f>D274*$AC$28</f>
        <v>1638438.042425154</v>
      </c>
      <c r="T261" s="4">
        <f>D274*$AC$28</f>
        <v>1638438.042425154</v>
      </c>
      <c r="U261" s="77"/>
      <c r="V261" s="3"/>
      <c r="X261" s="3"/>
      <c r="Y261" s="3"/>
      <c r="Z261" s="3"/>
      <c r="AA261" s="3"/>
      <c r="AB261" s="3"/>
      <c r="AC261" s="3"/>
    </row>
    <row r="262" spans="1:29" hidden="1" outlineLevel="2" x14ac:dyDescent="0.25">
      <c r="A262" s="12"/>
      <c r="B262" s="78" t="s">
        <v>60</v>
      </c>
      <c r="C262" s="76"/>
      <c r="D262" s="6"/>
      <c r="E262" s="4"/>
      <c r="F262" s="4"/>
      <c r="G262" s="181">
        <v>0</v>
      </c>
      <c r="H262" s="181">
        <v>0</v>
      </c>
      <c r="I262" s="79"/>
      <c r="J262" s="181">
        <v>0</v>
      </c>
      <c r="K262" s="181">
        <v>0</v>
      </c>
      <c r="L262" s="79"/>
      <c r="M262" s="181">
        <v>0</v>
      </c>
      <c r="N262" s="181">
        <v>0</v>
      </c>
      <c r="O262" s="79"/>
      <c r="P262" s="181">
        <v>0</v>
      </c>
      <c r="Q262" s="181">
        <v>0</v>
      </c>
      <c r="R262" s="79"/>
      <c r="S262" s="181">
        <v>0</v>
      </c>
      <c r="T262" s="181">
        <v>0</v>
      </c>
      <c r="U262" s="92"/>
      <c r="V262" s="3"/>
      <c r="X262" s="3"/>
      <c r="Y262" s="3"/>
      <c r="Z262" s="3"/>
      <c r="AA262" s="3"/>
      <c r="AB262" s="3"/>
      <c r="AC262" s="3"/>
    </row>
    <row r="263" spans="1:29" hidden="1" outlineLevel="2" x14ac:dyDescent="0.25">
      <c r="A263" s="150"/>
      <c r="B263" s="78" t="s">
        <v>59</v>
      </c>
      <c r="C263" s="76"/>
      <c r="D263" s="6"/>
      <c r="E263" s="52"/>
      <c r="F263" s="4"/>
      <c r="G263" s="181">
        <v>0.1</v>
      </c>
      <c r="H263" s="181">
        <v>0.1</v>
      </c>
      <c r="I263" s="79"/>
      <c r="J263" s="181">
        <v>0.2</v>
      </c>
      <c r="K263" s="181">
        <v>0.2</v>
      </c>
      <c r="L263" s="79"/>
      <c r="M263" s="181">
        <v>0.3</v>
      </c>
      <c r="N263" s="181">
        <v>0.3</v>
      </c>
      <c r="O263" s="79"/>
      <c r="P263" s="181">
        <v>0.4</v>
      </c>
      <c r="Q263" s="181">
        <v>0.4</v>
      </c>
      <c r="R263" s="79"/>
      <c r="S263" s="181">
        <v>0.5</v>
      </c>
      <c r="T263" s="181">
        <v>0.5</v>
      </c>
      <c r="U263" s="92"/>
      <c r="V263" s="3"/>
      <c r="X263" s="3"/>
      <c r="Y263" s="3"/>
      <c r="Z263" s="3"/>
      <c r="AA263" s="3"/>
      <c r="AB263" s="3"/>
      <c r="AC263" s="3"/>
    </row>
    <row r="264" spans="1:29" hidden="1" outlineLevel="2" x14ac:dyDescent="0.25">
      <c r="A264" s="12"/>
      <c r="B264" s="83" t="s">
        <v>9</v>
      </c>
      <c r="C264" s="76" t="s">
        <v>52</v>
      </c>
      <c r="D264" s="6"/>
      <c r="E264" s="4"/>
      <c r="F264" s="4"/>
      <c r="G264" s="127">
        <f>G263*G261</f>
        <v>163843.80424251541</v>
      </c>
      <c r="H264" s="127">
        <f t="shared" ref="H264:T264" si="102">H263*H261</f>
        <v>163843.80424251541</v>
      </c>
      <c r="I264" s="84">
        <f>SUM(G264:H264)</f>
        <v>327687.60848503083</v>
      </c>
      <c r="J264" s="127">
        <f t="shared" si="102"/>
        <v>349237.2662782385</v>
      </c>
      <c r="K264" s="127">
        <f t="shared" si="102"/>
        <v>349237.2662782385</v>
      </c>
      <c r="L264" s="84">
        <f>SUM(J264:K264)</f>
        <v>698474.532556477</v>
      </c>
      <c r="M264" s="127">
        <f t="shared" si="102"/>
        <v>847100.76734188851</v>
      </c>
      <c r="N264" s="127">
        <f t="shared" si="102"/>
        <v>847100.76734188851</v>
      </c>
      <c r="O264" s="84">
        <f>SUM(M264:N264)</f>
        <v>1694201.534683777</v>
      </c>
      <c r="P264" s="127">
        <f t="shared" si="102"/>
        <v>1000169.7423456617</v>
      </c>
      <c r="Q264" s="127">
        <f t="shared" si="102"/>
        <v>1000169.7423456617</v>
      </c>
      <c r="R264" s="84">
        <f>SUM(P264:Q264)</f>
        <v>2000339.4846913235</v>
      </c>
      <c r="S264" s="127">
        <f t="shared" si="102"/>
        <v>819219.021212577</v>
      </c>
      <c r="T264" s="127">
        <f t="shared" si="102"/>
        <v>819219.021212577</v>
      </c>
      <c r="U264" s="85">
        <f>SUM(S264:T264)</f>
        <v>1638438.042425154</v>
      </c>
      <c r="V264" s="3"/>
    </row>
    <row r="265" spans="1:29" hidden="1" outlineLevel="2" x14ac:dyDescent="0.25">
      <c r="A265" s="12"/>
      <c r="B265" s="7"/>
      <c r="C265" s="76" t="s">
        <v>53</v>
      </c>
      <c r="D265" s="6"/>
      <c r="E265" s="4"/>
      <c r="F265" s="4"/>
      <c r="G265" s="4">
        <f>G262*G261</f>
        <v>0</v>
      </c>
      <c r="H265" s="4">
        <f t="shared" ref="H265:T265" si="103">H262*H261</f>
        <v>0</v>
      </c>
      <c r="I265" s="4"/>
      <c r="J265" s="4">
        <f t="shared" si="103"/>
        <v>0</v>
      </c>
      <c r="K265" s="4">
        <f t="shared" si="103"/>
        <v>0</v>
      </c>
      <c r="L265" s="4"/>
      <c r="M265" s="4">
        <f t="shared" si="103"/>
        <v>0</v>
      </c>
      <c r="N265" s="4">
        <f t="shared" si="103"/>
        <v>0</v>
      </c>
      <c r="O265" s="4"/>
      <c r="P265" s="4">
        <f t="shared" si="103"/>
        <v>0</v>
      </c>
      <c r="Q265" s="4">
        <f t="shared" si="103"/>
        <v>0</v>
      </c>
      <c r="R265" s="4"/>
      <c r="S265" s="4">
        <f t="shared" si="103"/>
        <v>0</v>
      </c>
      <c r="T265" s="4">
        <f t="shared" si="103"/>
        <v>0</v>
      </c>
      <c r="U265" s="77"/>
      <c r="V265" s="3"/>
    </row>
    <row r="266" spans="1:29" hidden="1" outlineLevel="2" x14ac:dyDescent="0.25">
      <c r="A266" s="12"/>
      <c r="B266" s="7"/>
      <c r="C266" s="76" t="s">
        <v>45</v>
      </c>
      <c r="D266" s="6"/>
      <c r="E266" s="4"/>
      <c r="F266" s="39"/>
      <c r="G266" s="152">
        <v>11</v>
      </c>
      <c r="H266" s="152">
        <v>11</v>
      </c>
      <c r="I266" s="8"/>
      <c r="J266" s="152">
        <v>11</v>
      </c>
      <c r="K266" s="152">
        <v>11</v>
      </c>
      <c r="L266" s="8"/>
      <c r="M266" s="152">
        <v>11</v>
      </c>
      <c r="N266" s="152">
        <v>11</v>
      </c>
      <c r="O266" s="8"/>
      <c r="P266" s="152">
        <v>11</v>
      </c>
      <c r="Q266" s="152">
        <v>11</v>
      </c>
      <c r="R266" s="8"/>
      <c r="S266" s="152">
        <v>11</v>
      </c>
      <c r="T266" s="152">
        <v>11</v>
      </c>
      <c r="U266" s="89"/>
    </row>
    <row r="267" spans="1:29" ht="16.5" hidden="1" outlineLevel="2" thickBot="1" x14ac:dyDescent="0.3">
      <c r="A267" s="12"/>
      <c r="B267" s="7"/>
      <c r="C267" s="76" t="s">
        <v>46</v>
      </c>
      <c r="D267" s="6"/>
      <c r="E267" s="4"/>
      <c r="F267" s="39"/>
      <c r="G267" s="152">
        <v>0</v>
      </c>
      <c r="H267" s="152">
        <v>0</v>
      </c>
      <c r="I267" s="8"/>
      <c r="J267" s="152">
        <v>0</v>
      </c>
      <c r="K267" s="152">
        <v>0</v>
      </c>
      <c r="L267" s="8"/>
      <c r="M267" s="152">
        <v>0</v>
      </c>
      <c r="N267" s="152">
        <v>0</v>
      </c>
      <c r="O267" s="8"/>
      <c r="P267" s="152">
        <v>0</v>
      </c>
      <c r="Q267" s="152">
        <v>0</v>
      </c>
      <c r="R267" s="8"/>
      <c r="S267" s="152">
        <v>0</v>
      </c>
      <c r="T267" s="152">
        <v>0</v>
      </c>
      <c r="U267" s="89"/>
    </row>
    <row r="268" spans="1:29" hidden="1" outlineLevel="2" x14ac:dyDescent="0.25">
      <c r="A268" s="12"/>
      <c r="B268" s="7"/>
      <c r="C268" s="76" t="s">
        <v>47</v>
      </c>
      <c r="D268" s="6"/>
      <c r="E268" s="4"/>
      <c r="F268" s="8"/>
      <c r="G268" s="27">
        <v>11</v>
      </c>
      <c r="H268" s="28">
        <v>11</v>
      </c>
      <c r="I268" s="14"/>
      <c r="J268" s="28">
        <v>11</v>
      </c>
      <c r="K268" s="28">
        <v>11</v>
      </c>
      <c r="L268" s="14"/>
      <c r="M268" s="28">
        <v>11</v>
      </c>
      <c r="N268" s="28">
        <v>11</v>
      </c>
      <c r="O268" s="14"/>
      <c r="P268" s="28">
        <v>11</v>
      </c>
      <c r="Q268" s="28">
        <v>11</v>
      </c>
      <c r="R268" s="14"/>
      <c r="S268" s="28">
        <v>11</v>
      </c>
      <c r="T268" s="28">
        <v>11</v>
      </c>
      <c r="U268" s="23"/>
    </row>
    <row r="269" spans="1:29" ht="16.5" hidden="1" outlineLevel="2" thickBot="1" x14ac:dyDescent="0.3">
      <c r="A269" s="12"/>
      <c r="B269" s="7"/>
      <c r="C269" s="76" t="s">
        <v>48</v>
      </c>
      <c r="D269" s="6"/>
      <c r="E269" s="4"/>
      <c r="F269" s="8"/>
      <c r="G269" s="29">
        <v>0</v>
      </c>
      <c r="H269" s="30">
        <v>0</v>
      </c>
      <c r="I269" s="17"/>
      <c r="J269" s="30">
        <v>0</v>
      </c>
      <c r="K269" s="30">
        <v>0</v>
      </c>
      <c r="L269" s="17"/>
      <c r="M269" s="30">
        <v>0</v>
      </c>
      <c r="N269" s="30">
        <v>0</v>
      </c>
      <c r="O269" s="17"/>
      <c r="P269" s="30">
        <v>0</v>
      </c>
      <c r="Q269" s="30">
        <v>0</v>
      </c>
      <c r="R269" s="17"/>
      <c r="S269" s="30">
        <v>0</v>
      </c>
      <c r="T269" s="30">
        <v>0</v>
      </c>
      <c r="U269" s="26"/>
    </row>
    <row r="270" spans="1:29" hidden="1" outlineLevel="2" x14ac:dyDescent="0.25">
      <c r="A270" s="12"/>
      <c r="B270" s="7"/>
      <c r="C270" s="76" t="s">
        <v>36</v>
      </c>
      <c r="D270" s="6"/>
      <c r="E270" s="4"/>
      <c r="F270" s="79"/>
      <c r="G270" s="79">
        <f t="shared" ref="G270:T270" si="104">G268/G266</f>
        <v>1</v>
      </c>
      <c r="H270" s="79">
        <f t="shared" si="104"/>
        <v>1</v>
      </c>
      <c r="I270" s="79"/>
      <c r="J270" s="79">
        <f t="shared" si="104"/>
        <v>1</v>
      </c>
      <c r="K270" s="79">
        <f t="shared" si="104"/>
        <v>1</v>
      </c>
      <c r="L270" s="79"/>
      <c r="M270" s="79">
        <f t="shared" si="104"/>
        <v>1</v>
      </c>
      <c r="N270" s="79">
        <f t="shared" si="104"/>
        <v>1</v>
      </c>
      <c r="O270" s="79"/>
      <c r="P270" s="79">
        <f t="shared" si="104"/>
        <v>1</v>
      </c>
      <c r="Q270" s="79">
        <f t="shared" si="104"/>
        <v>1</v>
      </c>
      <c r="R270" s="79"/>
      <c r="S270" s="79">
        <f t="shared" si="104"/>
        <v>1</v>
      </c>
      <c r="T270" s="79">
        <f t="shared" si="104"/>
        <v>1</v>
      </c>
      <c r="U270" s="92"/>
    </row>
    <row r="271" spans="1:29" hidden="1" outlineLevel="2" x14ac:dyDescent="0.25">
      <c r="A271" s="12"/>
      <c r="B271" s="7"/>
      <c r="C271" s="76" t="s">
        <v>37</v>
      </c>
      <c r="D271" s="6"/>
      <c r="E271" s="4"/>
      <c r="F271" s="79"/>
      <c r="G271" s="79">
        <v>0</v>
      </c>
      <c r="H271" s="79">
        <v>0</v>
      </c>
      <c r="I271" s="79"/>
      <c r="J271" s="79">
        <v>0</v>
      </c>
      <c r="K271" s="79">
        <v>0</v>
      </c>
      <c r="L271" s="79"/>
      <c r="M271" s="79">
        <v>0</v>
      </c>
      <c r="N271" s="79">
        <v>0</v>
      </c>
      <c r="O271" s="79"/>
      <c r="P271" s="79">
        <v>0</v>
      </c>
      <c r="Q271" s="79">
        <v>0</v>
      </c>
      <c r="R271" s="79"/>
      <c r="S271" s="79">
        <v>0</v>
      </c>
      <c r="T271" s="79">
        <v>0</v>
      </c>
      <c r="U271" s="92"/>
    </row>
    <row r="272" spans="1:29" hidden="1" outlineLevel="2" x14ac:dyDescent="0.25">
      <c r="A272" s="12"/>
      <c r="B272" s="125" t="s">
        <v>42</v>
      </c>
      <c r="C272" s="126" t="s">
        <v>56</v>
      </c>
      <c r="D272" s="127"/>
      <c r="E272" s="4"/>
      <c r="F272" s="127"/>
      <c r="G272" s="69">
        <f t="shared" ref="G272:T272" si="105">G270*G264</f>
        <v>163843.80424251541</v>
      </c>
      <c r="H272" s="69">
        <f t="shared" si="105"/>
        <v>163843.80424251541</v>
      </c>
      <c r="I272" s="128">
        <f>SUM(G272:H272)</f>
        <v>327687.60848503083</v>
      </c>
      <c r="J272" s="69">
        <f t="shared" si="105"/>
        <v>349237.2662782385</v>
      </c>
      <c r="K272" s="69">
        <f t="shared" si="105"/>
        <v>349237.2662782385</v>
      </c>
      <c r="L272" s="128">
        <f>SUM(J272:K272)</f>
        <v>698474.532556477</v>
      </c>
      <c r="M272" s="69">
        <f t="shared" si="105"/>
        <v>847100.76734188851</v>
      </c>
      <c r="N272" s="69">
        <f t="shared" si="105"/>
        <v>847100.76734188851</v>
      </c>
      <c r="O272" s="128">
        <f>SUM(M272:N272)</f>
        <v>1694201.534683777</v>
      </c>
      <c r="P272" s="69">
        <f t="shared" si="105"/>
        <v>1000169.7423456617</v>
      </c>
      <c r="Q272" s="69">
        <f t="shared" si="105"/>
        <v>1000169.7423456617</v>
      </c>
      <c r="R272" s="128">
        <f>SUM(P272:Q272)</f>
        <v>2000339.4846913235</v>
      </c>
      <c r="S272" s="69">
        <f t="shared" si="105"/>
        <v>819219.021212577</v>
      </c>
      <c r="T272" s="69">
        <f t="shared" si="105"/>
        <v>819219.021212577</v>
      </c>
      <c r="U272" s="129">
        <f>SUM(S272:T272)</f>
        <v>1638438.042425154</v>
      </c>
    </row>
    <row r="273" spans="1:21" ht="16.5" hidden="1" outlineLevel="2" thickBot="1" x14ac:dyDescent="0.3">
      <c r="A273" s="130"/>
      <c r="B273" s="131" t="s">
        <v>42</v>
      </c>
      <c r="C273" s="98" t="s">
        <v>57</v>
      </c>
      <c r="D273" s="6"/>
      <c r="E273" s="100"/>
      <c r="F273" s="132"/>
      <c r="G273" s="101">
        <f t="shared" ref="G273:T273" si="106">G271*G265</f>
        <v>0</v>
      </c>
      <c r="H273" s="101">
        <f t="shared" si="106"/>
        <v>0</v>
      </c>
      <c r="I273" s="133">
        <f>SUM(G273:H273)</f>
        <v>0</v>
      </c>
      <c r="J273" s="101">
        <f t="shared" si="106"/>
        <v>0</v>
      </c>
      <c r="K273" s="101">
        <f t="shared" si="106"/>
        <v>0</v>
      </c>
      <c r="L273" s="133">
        <f>SUM(J273:K273)</f>
        <v>0</v>
      </c>
      <c r="M273" s="101">
        <f t="shared" si="106"/>
        <v>0</v>
      </c>
      <c r="N273" s="101">
        <f t="shared" si="106"/>
        <v>0</v>
      </c>
      <c r="O273" s="133">
        <f>SUM(M273:N273)</f>
        <v>0</v>
      </c>
      <c r="P273" s="101">
        <f t="shared" si="106"/>
        <v>0</v>
      </c>
      <c r="Q273" s="101">
        <f t="shared" si="106"/>
        <v>0</v>
      </c>
      <c r="R273" s="133">
        <f>SUM(P273:Q273)</f>
        <v>0</v>
      </c>
      <c r="S273" s="101">
        <f t="shared" si="106"/>
        <v>0</v>
      </c>
      <c r="T273" s="101">
        <f t="shared" si="106"/>
        <v>0</v>
      </c>
      <c r="U273" s="134">
        <f>SUM(S273:T273)</f>
        <v>0</v>
      </c>
    </row>
    <row r="274" spans="1:21" ht="16.5" collapsed="1" thickBot="1" x14ac:dyDescent="0.3">
      <c r="A274" s="135" t="str">
        <f>B264</f>
        <v>4.a.iii</v>
      </c>
      <c r="B274" s="255" t="s">
        <v>84</v>
      </c>
      <c r="C274" s="256"/>
      <c r="D274" s="19">
        <v>10347156</v>
      </c>
      <c r="E274" s="136">
        <f>SUM(F274:H274)+SUM(J274:K274)+SUM(M274:N274)+SUM(P274:Q274)+SUM(S274:T274)</f>
        <v>10347155.996578617</v>
      </c>
      <c r="F274" s="137">
        <f t="shared" ref="F274:T274" si="107">F259+F272+F273</f>
        <v>983062.82545509236</v>
      </c>
      <c r="G274" s="154">
        <f t="shared" si="107"/>
        <v>327687.60848503083</v>
      </c>
      <c r="H274" s="154">
        <f t="shared" si="107"/>
        <v>327687.60848503083</v>
      </c>
      <c r="I274" s="140">
        <f>SUM(F274:H274)</f>
        <v>1638438.0424251542</v>
      </c>
      <c r="J274" s="154">
        <f t="shared" si="107"/>
        <v>873093.16569559625</v>
      </c>
      <c r="K274" s="154">
        <f t="shared" si="107"/>
        <v>873093.16569559625</v>
      </c>
      <c r="L274" s="140">
        <f>SUM(J274:K274)</f>
        <v>1746186.3313911925</v>
      </c>
      <c r="M274" s="154">
        <f t="shared" si="107"/>
        <v>1411834.6122364809</v>
      </c>
      <c r="N274" s="154">
        <f t="shared" si="107"/>
        <v>1411834.6122364809</v>
      </c>
      <c r="O274" s="140">
        <f>SUM(M274:N274)</f>
        <v>2823669.2244729619</v>
      </c>
      <c r="P274" s="154">
        <f t="shared" si="107"/>
        <v>1250212.1779320771</v>
      </c>
      <c r="Q274" s="154">
        <f t="shared" si="107"/>
        <v>1250212.1779320771</v>
      </c>
      <c r="R274" s="140">
        <f>SUM(P274:Q274)</f>
        <v>2500424.3558641542</v>
      </c>
      <c r="S274" s="154">
        <f t="shared" si="107"/>
        <v>819219.021212577</v>
      </c>
      <c r="T274" s="154">
        <f t="shared" si="107"/>
        <v>819219.021212577</v>
      </c>
      <c r="U274" s="141">
        <f>SUM(S274:T274)</f>
        <v>1638438.042425154</v>
      </c>
    </row>
    <row r="275" spans="1:21" ht="16.5" thickBot="1" x14ac:dyDescent="0.3">
      <c r="A275" s="270"/>
      <c r="B275" s="283"/>
      <c r="C275" s="283"/>
      <c r="D275" s="284"/>
      <c r="E275" s="283"/>
      <c r="F275" s="284"/>
      <c r="G275" s="284"/>
      <c r="H275" s="284"/>
      <c r="I275" s="284"/>
      <c r="J275" s="284"/>
      <c r="K275" s="284"/>
      <c r="L275" s="284"/>
      <c r="M275" s="284"/>
      <c r="N275" s="284"/>
      <c r="O275" s="284"/>
      <c r="P275" s="284"/>
      <c r="Q275" s="284"/>
      <c r="R275" s="284"/>
      <c r="S275" s="284"/>
      <c r="T275" s="284"/>
      <c r="U275" s="285"/>
    </row>
    <row r="276" spans="1:21" hidden="1" outlineLevel="1" x14ac:dyDescent="0.25">
      <c r="A276" s="159" t="str">
        <f>A301</f>
        <v>4.b.ii</v>
      </c>
      <c r="B276" s="142"/>
      <c r="C276" s="142"/>
      <c r="D276" s="142"/>
      <c r="E276" s="142"/>
      <c r="F276" s="142"/>
      <c r="G276" s="142"/>
      <c r="H276" s="142"/>
      <c r="I276" s="142"/>
      <c r="J276" s="142"/>
      <c r="K276" s="142"/>
      <c r="L276" s="142"/>
      <c r="M276" s="142"/>
      <c r="N276" s="142"/>
      <c r="O276" s="142"/>
      <c r="P276" s="142"/>
      <c r="Q276" s="142"/>
      <c r="R276" s="142"/>
      <c r="S276" s="142"/>
      <c r="T276" s="142"/>
      <c r="U276" s="179"/>
    </row>
    <row r="277" spans="1:21" hidden="1" outlineLevel="1" x14ac:dyDescent="0.25">
      <c r="A277" s="146"/>
      <c r="B277" s="147"/>
      <c r="C277" s="148" t="s">
        <v>62</v>
      </c>
      <c r="D277" s="59"/>
      <c r="E277" s="60"/>
      <c r="F277" s="61"/>
      <c r="G277" s="61" t="s">
        <v>31</v>
      </c>
      <c r="H277" s="62">
        <f>H278*D301</f>
        <v>1556581.0571877325</v>
      </c>
      <c r="I277" s="63"/>
      <c r="J277" s="63" t="s">
        <v>32</v>
      </c>
      <c r="K277" s="62">
        <f>K278*D301</f>
        <v>1658803.8056708276</v>
      </c>
      <c r="L277" s="63"/>
      <c r="M277" s="64" t="s">
        <v>33</v>
      </c>
      <c r="N277" s="62">
        <f>N278*$D301</f>
        <v>2682493.9371414394</v>
      </c>
      <c r="O277" s="63"/>
      <c r="P277" s="64" t="s">
        <v>34</v>
      </c>
      <c r="Q277" s="62">
        <f>Q278*$D301</f>
        <v>2375338.1428122674</v>
      </c>
      <c r="R277" s="63"/>
      <c r="S277" s="64" t="s">
        <v>41</v>
      </c>
      <c r="T277" s="65">
        <f>T278*$D301</f>
        <v>1556581.0571877325</v>
      </c>
      <c r="U277" s="66"/>
    </row>
    <row r="278" spans="1:21" ht="16.5" hidden="1" outlineLevel="1" thickBot="1" x14ac:dyDescent="0.3">
      <c r="A278" s="146"/>
      <c r="B278" s="147"/>
      <c r="C278" s="59"/>
      <c r="D278" s="59"/>
      <c r="E278" s="60"/>
      <c r="F278" s="61"/>
      <c r="G278" s="61"/>
      <c r="H278" s="68">
        <v>0.15835331073819955</v>
      </c>
      <c r="I278" s="63"/>
      <c r="J278" s="61"/>
      <c r="K278" s="68">
        <v>0.16875258328511203</v>
      </c>
      <c r="L278" s="63"/>
      <c r="M278" s="69"/>
      <c r="N278" s="68">
        <v>0.27289410597668839</v>
      </c>
      <c r="O278" s="63"/>
      <c r="P278" s="69"/>
      <c r="Q278" s="68">
        <v>0.24164668926180044</v>
      </c>
      <c r="R278" s="63"/>
      <c r="S278" s="70"/>
      <c r="T278" s="71">
        <v>0.15835331073819955</v>
      </c>
      <c r="U278" s="66"/>
    </row>
    <row r="279" spans="1:21" hidden="1" outlineLevel="1" x14ac:dyDescent="0.25">
      <c r="A279" s="261" t="s">
        <v>14</v>
      </c>
      <c r="B279" s="262"/>
      <c r="C279" s="164"/>
      <c r="D279" s="165"/>
      <c r="E279" s="165"/>
      <c r="F279" s="166"/>
      <c r="G279" s="166"/>
      <c r="H279" s="166"/>
      <c r="I279" s="166"/>
      <c r="J279" s="166"/>
      <c r="K279" s="166"/>
      <c r="L279" s="166"/>
      <c r="M279" s="166"/>
      <c r="N279" s="166"/>
      <c r="O279" s="166"/>
      <c r="P279" s="166"/>
      <c r="Q279" s="166"/>
      <c r="R279" s="166"/>
      <c r="S279" s="166"/>
      <c r="T279" s="166"/>
      <c r="U279" s="180"/>
    </row>
    <row r="280" spans="1:21" hidden="1" outlineLevel="2" x14ac:dyDescent="0.25">
      <c r="A280" s="5"/>
      <c r="B280" s="75"/>
      <c r="C280" s="76" t="s">
        <v>51</v>
      </c>
      <c r="D280" s="6"/>
      <c r="E280" s="4"/>
      <c r="F280" s="4">
        <f>D301*$Y$28</f>
        <v>1556516.1086345557</v>
      </c>
      <c r="G280" s="4">
        <f>D301*$Y$28</f>
        <v>1556516.1086345557</v>
      </c>
      <c r="H280" s="4">
        <f>D301*$Y$28</f>
        <v>1556516.1086345557</v>
      </c>
      <c r="I280" s="4"/>
      <c r="J280" s="4">
        <f>D301*$Z$28</f>
        <v>1658876.9810696275</v>
      </c>
      <c r="K280" s="4">
        <f>D301*$Z$28</f>
        <v>1658876.9810696275</v>
      </c>
      <c r="L280" s="4"/>
      <c r="M280" s="4">
        <f>D301*$AA$28</f>
        <v>2682485.7086706599</v>
      </c>
      <c r="N280" s="4">
        <f>D301*$AA$28</f>
        <v>2682485.7086706599</v>
      </c>
      <c r="O280" s="4"/>
      <c r="P280" s="4">
        <f>D301*$AB$28</f>
        <v>2375403.089740287</v>
      </c>
      <c r="Q280" s="4">
        <f>D301*$AB$28</f>
        <v>2375403.089740287</v>
      </c>
      <c r="R280" s="4"/>
      <c r="S280" s="4">
        <f>D301*$AC$28</f>
        <v>1556516.1086345557</v>
      </c>
      <c r="T280" s="4">
        <f>D301*$AC$28</f>
        <v>1556516.1086345557</v>
      </c>
      <c r="U280" s="179"/>
    </row>
    <row r="281" spans="1:21" hidden="1" outlineLevel="2" x14ac:dyDescent="0.25">
      <c r="A281" s="150"/>
      <c r="B281" s="78" t="s">
        <v>59</v>
      </c>
      <c r="C281" s="76"/>
      <c r="D281" s="6"/>
      <c r="E281" s="4"/>
      <c r="F281" s="79">
        <v>0.6</v>
      </c>
      <c r="G281" s="79">
        <v>0.1</v>
      </c>
      <c r="H281" s="79">
        <v>0.1</v>
      </c>
      <c r="I281" s="79"/>
      <c r="J281" s="79">
        <v>0.3</v>
      </c>
      <c r="K281" s="79">
        <v>0.3</v>
      </c>
      <c r="L281" s="79"/>
      <c r="M281" s="79">
        <v>0.2</v>
      </c>
      <c r="N281" s="79">
        <v>0.2</v>
      </c>
      <c r="O281" s="79"/>
      <c r="P281" s="79">
        <v>0.1</v>
      </c>
      <c r="Q281" s="79">
        <v>0.1</v>
      </c>
      <c r="R281" s="79"/>
      <c r="S281" s="79">
        <v>0</v>
      </c>
      <c r="T281" s="79">
        <v>0</v>
      </c>
      <c r="U281" s="179"/>
    </row>
    <row r="282" spans="1:21" hidden="1" outlineLevel="2" x14ac:dyDescent="0.25">
      <c r="A282" s="5"/>
      <c r="B282" s="83" t="str">
        <f>B291</f>
        <v>4.b.ii</v>
      </c>
      <c r="C282" s="76" t="s">
        <v>52</v>
      </c>
      <c r="D282" s="6"/>
      <c r="E282" s="4"/>
      <c r="F282" s="4">
        <f>F280*F281</f>
        <v>933909.66518073343</v>
      </c>
      <c r="G282" s="4">
        <f t="shared" ref="G282:T282" si="108">G280*G281</f>
        <v>155651.61086345557</v>
      </c>
      <c r="H282" s="4">
        <f t="shared" si="108"/>
        <v>155651.61086345557</v>
      </c>
      <c r="I282" s="84">
        <f>SUM(F282:H282)</f>
        <v>1245212.8869076446</v>
      </c>
      <c r="J282" s="4">
        <f t="shared" si="108"/>
        <v>497663.09432088822</v>
      </c>
      <c r="K282" s="4">
        <f t="shared" si="108"/>
        <v>497663.09432088822</v>
      </c>
      <c r="L282" s="84">
        <f>SUM(J282:K282)</f>
        <v>995326.18864177645</v>
      </c>
      <c r="M282" s="4">
        <f t="shared" si="108"/>
        <v>536497.14173413196</v>
      </c>
      <c r="N282" s="4">
        <f t="shared" si="108"/>
        <v>536497.14173413196</v>
      </c>
      <c r="O282" s="84">
        <f>SUM(M282:N282)</f>
        <v>1072994.2834682639</v>
      </c>
      <c r="P282" s="4">
        <f t="shared" si="108"/>
        <v>237540.30897402871</v>
      </c>
      <c r="Q282" s="4">
        <f t="shared" si="108"/>
        <v>237540.30897402871</v>
      </c>
      <c r="R282" s="84">
        <f>SUM(P282:Q282)</f>
        <v>475080.61794805742</v>
      </c>
      <c r="S282" s="4">
        <f t="shared" si="108"/>
        <v>0</v>
      </c>
      <c r="T282" s="4">
        <f t="shared" si="108"/>
        <v>0</v>
      </c>
      <c r="U282" s="85">
        <f>SUM(S282:T282)</f>
        <v>0</v>
      </c>
    </row>
    <row r="283" spans="1:21" ht="16.5" hidden="1" outlineLevel="2" thickBot="1" x14ac:dyDescent="0.3">
      <c r="A283" s="5"/>
      <c r="B283" s="7"/>
      <c r="C283" s="76" t="s">
        <v>43</v>
      </c>
      <c r="D283" s="6"/>
      <c r="E283" s="4"/>
      <c r="F283" s="8">
        <v>1</v>
      </c>
      <c r="G283" s="8">
        <v>5</v>
      </c>
      <c r="H283" s="8">
        <v>5</v>
      </c>
      <c r="I283" s="8"/>
      <c r="J283" s="8">
        <v>5</v>
      </c>
      <c r="K283" s="8">
        <v>5</v>
      </c>
      <c r="L283" s="8"/>
      <c r="M283" s="8">
        <v>5</v>
      </c>
      <c r="N283" s="8">
        <v>5</v>
      </c>
      <c r="O283" s="8"/>
      <c r="P283" s="8">
        <v>5</v>
      </c>
      <c r="Q283" s="8">
        <v>5</v>
      </c>
      <c r="R283" s="8"/>
      <c r="S283" s="8">
        <v>5</v>
      </c>
      <c r="T283" s="8">
        <v>5</v>
      </c>
      <c r="U283" s="89"/>
    </row>
    <row r="284" spans="1:21" ht="16.5" hidden="1" outlineLevel="2" thickBot="1" x14ac:dyDescent="0.3">
      <c r="A284" s="5"/>
      <c r="B284" s="7"/>
      <c r="C284" s="76" t="s">
        <v>44</v>
      </c>
      <c r="D284" s="6"/>
      <c r="E284" s="4"/>
      <c r="F284" s="9">
        <v>1</v>
      </c>
      <c r="G284" s="10">
        <v>5</v>
      </c>
      <c r="H284" s="10">
        <v>5</v>
      </c>
      <c r="I284" s="10"/>
      <c r="J284" s="10">
        <v>5</v>
      </c>
      <c r="K284" s="10">
        <v>5</v>
      </c>
      <c r="L284" s="10"/>
      <c r="M284" s="10">
        <v>5</v>
      </c>
      <c r="N284" s="10">
        <v>5</v>
      </c>
      <c r="O284" s="10"/>
      <c r="P284" s="10">
        <v>5</v>
      </c>
      <c r="Q284" s="10">
        <v>5</v>
      </c>
      <c r="R284" s="10"/>
      <c r="S284" s="10">
        <v>5</v>
      </c>
      <c r="T284" s="10">
        <v>5</v>
      </c>
      <c r="U284" s="11"/>
    </row>
    <row r="285" spans="1:21" hidden="1" outlineLevel="2" x14ac:dyDescent="0.25">
      <c r="A285" s="5"/>
      <c r="B285" s="7"/>
      <c r="C285" s="76" t="s">
        <v>35</v>
      </c>
      <c r="D285" s="6"/>
      <c r="E285" s="4"/>
      <c r="F285" s="79">
        <f>F284/F283</f>
        <v>1</v>
      </c>
      <c r="G285" s="79">
        <f t="shared" ref="G285:T285" si="109">G284/G283</f>
        <v>1</v>
      </c>
      <c r="H285" s="79">
        <f t="shared" si="109"/>
        <v>1</v>
      </c>
      <c r="I285" s="79"/>
      <c r="J285" s="79">
        <f t="shared" si="109"/>
        <v>1</v>
      </c>
      <c r="K285" s="79">
        <f t="shared" si="109"/>
        <v>1</v>
      </c>
      <c r="L285" s="79"/>
      <c r="M285" s="79">
        <f t="shared" si="109"/>
        <v>1</v>
      </c>
      <c r="N285" s="79">
        <f t="shared" si="109"/>
        <v>1</v>
      </c>
      <c r="O285" s="79"/>
      <c r="P285" s="79">
        <f t="shared" si="109"/>
        <v>1</v>
      </c>
      <c r="Q285" s="79">
        <f t="shared" si="109"/>
        <v>1</v>
      </c>
      <c r="R285" s="79"/>
      <c r="S285" s="79">
        <f t="shared" si="109"/>
        <v>1</v>
      </c>
      <c r="T285" s="79">
        <f t="shared" si="109"/>
        <v>1</v>
      </c>
      <c r="U285" s="92"/>
    </row>
    <row r="286" spans="1:21" ht="16.5" hidden="1" outlineLevel="2" thickBot="1" x14ac:dyDescent="0.3">
      <c r="A286" s="130"/>
      <c r="B286" s="97" t="s">
        <v>42</v>
      </c>
      <c r="C286" s="98" t="s">
        <v>58</v>
      </c>
      <c r="D286" s="151"/>
      <c r="E286" s="100"/>
      <c r="F286" s="101">
        <f t="shared" ref="F286:T286" si="110">F285*F282</f>
        <v>933909.66518073343</v>
      </c>
      <c r="G286" s="101">
        <f t="shared" si="110"/>
        <v>155651.61086345557</v>
      </c>
      <c r="H286" s="101">
        <f t="shared" si="110"/>
        <v>155651.61086345557</v>
      </c>
      <c r="I286" s="102">
        <f>SUM(F286:H286)</f>
        <v>1245212.8869076446</v>
      </c>
      <c r="J286" s="101">
        <f t="shared" si="110"/>
        <v>497663.09432088822</v>
      </c>
      <c r="K286" s="101">
        <f t="shared" si="110"/>
        <v>497663.09432088822</v>
      </c>
      <c r="L286" s="102">
        <f>SUM(J286:K286)</f>
        <v>995326.18864177645</v>
      </c>
      <c r="M286" s="101">
        <f t="shared" si="110"/>
        <v>536497.14173413196</v>
      </c>
      <c r="N286" s="101">
        <f t="shared" si="110"/>
        <v>536497.14173413196</v>
      </c>
      <c r="O286" s="102">
        <f>SUM(M286:N286)</f>
        <v>1072994.2834682639</v>
      </c>
      <c r="P286" s="101">
        <f t="shared" si="110"/>
        <v>237540.30897402871</v>
      </c>
      <c r="Q286" s="101">
        <f t="shared" si="110"/>
        <v>237540.30897402871</v>
      </c>
      <c r="R286" s="102">
        <f>SUM(P286:Q286)</f>
        <v>475080.61794805742</v>
      </c>
      <c r="S286" s="101">
        <f t="shared" si="110"/>
        <v>0</v>
      </c>
      <c r="T286" s="101">
        <f t="shared" si="110"/>
        <v>0</v>
      </c>
      <c r="U286" s="103">
        <f>SUM(S286:T286)</f>
        <v>0</v>
      </c>
    </row>
    <row r="287" spans="1:21" hidden="1" outlineLevel="1" x14ac:dyDescent="0.25">
      <c r="A287" s="263" t="s">
        <v>50</v>
      </c>
      <c r="B287" s="262"/>
      <c r="C287" s="171"/>
      <c r="D287" s="172"/>
      <c r="E287" s="173"/>
      <c r="F287" s="107"/>
      <c r="G287" s="107"/>
      <c r="H287" s="107"/>
      <c r="I287" s="107"/>
      <c r="J287" s="107"/>
      <c r="K287" s="107"/>
      <c r="L287" s="107"/>
      <c r="M287" s="107"/>
      <c r="N287" s="107"/>
      <c r="O287" s="107"/>
      <c r="P287" s="107"/>
      <c r="Q287" s="107"/>
      <c r="R287" s="107"/>
      <c r="S287" s="107"/>
      <c r="T287" s="107"/>
      <c r="U287" s="74"/>
    </row>
    <row r="288" spans="1:21" hidden="1" outlineLevel="2" x14ac:dyDescent="0.25">
      <c r="A288" s="12"/>
      <c r="B288" s="7"/>
      <c r="C288" s="76" t="s">
        <v>51</v>
      </c>
      <c r="D288" s="6"/>
      <c r="E288" s="4"/>
      <c r="F288" s="4"/>
      <c r="G288" s="4">
        <f>D301*$Y$28</f>
        <v>1556516.1086345557</v>
      </c>
      <c r="H288" s="4">
        <f>D301*$Y$28</f>
        <v>1556516.1086345557</v>
      </c>
      <c r="I288" s="4"/>
      <c r="J288" s="4">
        <f>D301*$Z$28</f>
        <v>1658876.9810696275</v>
      </c>
      <c r="K288" s="4">
        <f>D301*$Z$28</f>
        <v>1658876.9810696275</v>
      </c>
      <c r="L288" s="4"/>
      <c r="M288" s="4">
        <f>D301*$AA$28</f>
        <v>2682485.7086706599</v>
      </c>
      <c r="N288" s="4">
        <f>D301*$AA$28</f>
        <v>2682485.7086706599</v>
      </c>
      <c r="O288" s="4"/>
      <c r="P288" s="4">
        <f>D301*$AB$28</f>
        <v>2375403.089740287</v>
      </c>
      <c r="Q288" s="4">
        <f>D301*$AB$28</f>
        <v>2375403.089740287</v>
      </c>
      <c r="R288" s="4"/>
      <c r="S288" s="4">
        <f>D301*$AC$28</f>
        <v>1556516.1086345557</v>
      </c>
      <c r="T288" s="4">
        <f>D301*$AC$28</f>
        <v>1556516.1086345557</v>
      </c>
      <c r="U288" s="77"/>
    </row>
    <row r="289" spans="1:21" hidden="1" outlineLevel="2" x14ac:dyDescent="0.25">
      <c r="A289" s="12"/>
      <c r="B289" s="78" t="s">
        <v>60</v>
      </c>
      <c r="C289" s="76"/>
      <c r="D289" s="6"/>
      <c r="E289" s="4"/>
      <c r="F289" s="4"/>
      <c r="G289" s="181">
        <v>0</v>
      </c>
      <c r="H289" s="181">
        <v>0</v>
      </c>
      <c r="I289" s="79"/>
      <c r="J289" s="181">
        <v>0</v>
      </c>
      <c r="K289" s="181">
        <v>0</v>
      </c>
      <c r="L289" s="79"/>
      <c r="M289" s="181">
        <v>0</v>
      </c>
      <c r="N289" s="181">
        <v>0</v>
      </c>
      <c r="O289" s="79"/>
      <c r="P289" s="181">
        <v>0</v>
      </c>
      <c r="Q289" s="181">
        <v>0</v>
      </c>
      <c r="R289" s="79"/>
      <c r="S289" s="181">
        <v>0</v>
      </c>
      <c r="T289" s="181">
        <v>0</v>
      </c>
      <c r="U289" s="92"/>
    </row>
    <row r="290" spans="1:21" hidden="1" outlineLevel="2" x14ac:dyDescent="0.25">
      <c r="A290" s="150"/>
      <c r="B290" s="78" t="s">
        <v>59</v>
      </c>
      <c r="C290" s="76"/>
      <c r="D290" s="6"/>
      <c r="E290" s="52"/>
      <c r="F290" s="4"/>
      <c r="G290" s="181">
        <v>0.1</v>
      </c>
      <c r="H290" s="181">
        <v>0.1</v>
      </c>
      <c r="I290" s="79"/>
      <c r="J290" s="181">
        <v>0.2</v>
      </c>
      <c r="K290" s="181">
        <v>0.2</v>
      </c>
      <c r="L290" s="79"/>
      <c r="M290" s="181">
        <v>0.3</v>
      </c>
      <c r="N290" s="181">
        <v>0.3</v>
      </c>
      <c r="O290" s="79"/>
      <c r="P290" s="181">
        <v>0.4</v>
      </c>
      <c r="Q290" s="181">
        <v>0.4</v>
      </c>
      <c r="R290" s="79"/>
      <c r="S290" s="181">
        <v>0.5</v>
      </c>
      <c r="T290" s="181">
        <v>0.5</v>
      </c>
      <c r="U290" s="92"/>
    </row>
    <row r="291" spans="1:21" hidden="1" outlineLevel="2" x14ac:dyDescent="0.25">
      <c r="A291" s="12"/>
      <c r="B291" s="83" t="s">
        <v>10</v>
      </c>
      <c r="C291" s="76" t="s">
        <v>52</v>
      </c>
      <c r="D291" s="6"/>
      <c r="E291" s="4"/>
      <c r="F291" s="4"/>
      <c r="G291" s="4">
        <f>G290*G288</f>
        <v>155651.61086345557</v>
      </c>
      <c r="H291" s="4">
        <f t="shared" ref="H291:T291" si="111">H290*H288</f>
        <v>155651.61086345557</v>
      </c>
      <c r="I291" s="84">
        <f>SUM(G291:H291)</f>
        <v>311303.22172691114</v>
      </c>
      <c r="J291" s="4">
        <f t="shared" si="111"/>
        <v>331775.3962139255</v>
      </c>
      <c r="K291" s="4">
        <f t="shared" si="111"/>
        <v>331775.3962139255</v>
      </c>
      <c r="L291" s="84">
        <f>SUM(J291:K291)</f>
        <v>663550.792427851</v>
      </c>
      <c r="M291" s="4">
        <f t="shared" si="111"/>
        <v>804745.712601198</v>
      </c>
      <c r="N291" s="4">
        <f t="shared" si="111"/>
        <v>804745.712601198</v>
      </c>
      <c r="O291" s="84">
        <f>SUM(M291:N291)</f>
        <v>1609491.425202396</v>
      </c>
      <c r="P291" s="4">
        <f t="shared" si="111"/>
        <v>950161.23589611484</v>
      </c>
      <c r="Q291" s="4">
        <f t="shared" si="111"/>
        <v>950161.23589611484</v>
      </c>
      <c r="R291" s="84">
        <f>SUM(P291:Q291)</f>
        <v>1900322.4717922297</v>
      </c>
      <c r="S291" s="4">
        <f t="shared" si="111"/>
        <v>778258.05431727786</v>
      </c>
      <c r="T291" s="4">
        <f t="shared" si="111"/>
        <v>778258.05431727786</v>
      </c>
      <c r="U291" s="85">
        <f>SUM(S291:T291)</f>
        <v>1556516.1086345557</v>
      </c>
    </row>
    <row r="292" spans="1:21" hidden="1" outlineLevel="2" x14ac:dyDescent="0.25">
      <c r="A292" s="12"/>
      <c r="B292" s="7"/>
      <c r="C292" s="76" t="s">
        <v>53</v>
      </c>
      <c r="D292" s="6"/>
      <c r="E292" s="4"/>
      <c r="F292" s="4"/>
      <c r="G292" s="4">
        <f>G289*G288</f>
        <v>0</v>
      </c>
      <c r="H292" s="4">
        <f t="shared" ref="H292:T292" si="112">H289*H288</f>
        <v>0</v>
      </c>
      <c r="I292" s="4"/>
      <c r="J292" s="4">
        <f t="shared" si="112"/>
        <v>0</v>
      </c>
      <c r="K292" s="4">
        <f t="shared" si="112"/>
        <v>0</v>
      </c>
      <c r="L292" s="4"/>
      <c r="M292" s="4">
        <f t="shared" si="112"/>
        <v>0</v>
      </c>
      <c r="N292" s="4">
        <f t="shared" si="112"/>
        <v>0</v>
      </c>
      <c r="O292" s="4"/>
      <c r="P292" s="4">
        <f t="shared" si="112"/>
        <v>0</v>
      </c>
      <c r="Q292" s="4">
        <f t="shared" si="112"/>
        <v>0</v>
      </c>
      <c r="R292" s="4"/>
      <c r="S292" s="4">
        <f t="shared" si="112"/>
        <v>0</v>
      </c>
      <c r="T292" s="4">
        <f t="shared" si="112"/>
        <v>0</v>
      </c>
      <c r="U292" s="77"/>
    </row>
    <row r="293" spans="1:21" hidden="1" outlineLevel="2" x14ac:dyDescent="0.25">
      <c r="A293" s="12"/>
      <c r="B293" s="7"/>
      <c r="C293" s="76" t="s">
        <v>45</v>
      </c>
      <c r="D293" s="6"/>
      <c r="E293" s="4"/>
      <c r="F293" s="39"/>
      <c r="G293" s="8">
        <v>16</v>
      </c>
      <c r="H293" s="8">
        <v>16</v>
      </c>
      <c r="I293" s="8"/>
      <c r="J293" s="8">
        <v>16</v>
      </c>
      <c r="K293" s="8">
        <v>16</v>
      </c>
      <c r="L293" s="8"/>
      <c r="M293" s="8">
        <v>16</v>
      </c>
      <c r="N293" s="8">
        <v>16</v>
      </c>
      <c r="O293" s="8"/>
      <c r="P293" s="8">
        <v>16</v>
      </c>
      <c r="Q293" s="8">
        <v>16</v>
      </c>
      <c r="R293" s="8"/>
      <c r="S293" s="8">
        <v>16</v>
      </c>
      <c r="T293" s="8">
        <v>16</v>
      </c>
      <c r="U293" s="89"/>
    </row>
    <row r="294" spans="1:21" ht="16.5" hidden="1" outlineLevel="2" thickBot="1" x14ac:dyDescent="0.3">
      <c r="A294" s="12"/>
      <c r="B294" s="7"/>
      <c r="C294" s="76" t="s">
        <v>46</v>
      </c>
      <c r="D294" s="6"/>
      <c r="E294" s="4"/>
      <c r="F294" s="39"/>
      <c r="G294" s="8">
        <v>0</v>
      </c>
      <c r="H294" s="8">
        <v>0</v>
      </c>
      <c r="I294" s="8"/>
      <c r="J294" s="8">
        <v>0</v>
      </c>
      <c r="K294" s="8">
        <v>0</v>
      </c>
      <c r="L294" s="8"/>
      <c r="M294" s="8">
        <v>0</v>
      </c>
      <c r="N294" s="8">
        <v>0</v>
      </c>
      <c r="O294" s="8"/>
      <c r="P294" s="8">
        <v>0</v>
      </c>
      <c r="Q294" s="8">
        <v>0</v>
      </c>
      <c r="R294" s="8"/>
      <c r="S294" s="8">
        <v>0</v>
      </c>
      <c r="T294" s="8">
        <v>0</v>
      </c>
      <c r="U294" s="89"/>
    </row>
    <row r="295" spans="1:21" hidden="1" outlineLevel="2" x14ac:dyDescent="0.25">
      <c r="A295" s="12"/>
      <c r="B295" s="7"/>
      <c r="C295" s="76" t="s">
        <v>47</v>
      </c>
      <c r="D295" s="6"/>
      <c r="E295" s="4"/>
      <c r="F295" s="8"/>
      <c r="G295" s="13">
        <v>16</v>
      </c>
      <c r="H295" s="14">
        <v>16</v>
      </c>
      <c r="I295" s="14"/>
      <c r="J295" s="14">
        <v>16</v>
      </c>
      <c r="K295" s="14">
        <v>16</v>
      </c>
      <c r="L295" s="14"/>
      <c r="M295" s="14">
        <v>16</v>
      </c>
      <c r="N295" s="14">
        <v>16</v>
      </c>
      <c r="O295" s="14"/>
      <c r="P295" s="14">
        <v>16</v>
      </c>
      <c r="Q295" s="14">
        <v>16</v>
      </c>
      <c r="R295" s="14"/>
      <c r="S295" s="14">
        <v>16</v>
      </c>
      <c r="T295" s="14">
        <v>16</v>
      </c>
      <c r="U295" s="23"/>
    </row>
    <row r="296" spans="1:21" ht="16.5" hidden="1" outlineLevel="2" thickBot="1" x14ac:dyDescent="0.3">
      <c r="A296" s="12"/>
      <c r="B296" s="7"/>
      <c r="C296" s="76" t="s">
        <v>48</v>
      </c>
      <c r="D296" s="6"/>
      <c r="E296" s="4"/>
      <c r="F296" s="8"/>
      <c r="G296" s="16">
        <v>0</v>
      </c>
      <c r="H296" s="17">
        <v>0</v>
      </c>
      <c r="I296" s="17"/>
      <c r="J296" s="17">
        <v>0</v>
      </c>
      <c r="K296" s="17">
        <v>0</v>
      </c>
      <c r="L296" s="17"/>
      <c r="M296" s="17">
        <v>0</v>
      </c>
      <c r="N296" s="17">
        <v>0</v>
      </c>
      <c r="O296" s="17"/>
      <c r="P296" s="17">
        <v>0</v>
      </c>
      <c r="Q296" s="17">
        <v>0</v>
      </c>
      <c r="R296" s="17"/>
      <c r="S296" s="17">
        <v>0</v>
      </c>
      <c r="T296" s="17">
        <v>0</v>
      </c>
      <c r="U296" s="26"/>
    </row>
    <row r="297" spans="1:21" hidden="1" outlineLevel="2" x14ac:dyDescent="0.25">
      <c r="A297" s="12"/>
      <c r="B297" s="7"/>
      <c r="C297" s="76" t="s">
        <v>36</v>
      </c>
      <c r="D297" s="6"/>
      <c r="E297" s="4"/>
      <c r="F297" s="79"/>
      <c r="G297" s="79">
        <f t="shared" ref="G297:T297" si="113">G295/G293</f>
        <v>1</v>
      </c>
      <c r="H297" s="79">
        <f t="shared" si="113"/>
        <v>1</v>
      </c>
      <c r="I297" s="79"/>
      <c r="J297" s="79">
        <f t="shared" si="113"/>
        <v>1</v>
      </c>
      <c r="K297" s="79">
        <f t="shared" si="113"/>
        <v>1</v>
      </c>
      <c r="L297" s="79"/>
      <c r="M297" s="79">
        <f t="shared" si="113"/>
        <v>1</v>
      </c>
      <c r="N297" s="79">
        <f t="shared" si="113"/>
        <v>1</v>
      </c>
      <c r="O297" s="79"/>
      <c r="P297" s="79">
        <f t="shared" si="113"/>
        <v>1</v>
      </c>
      <c r="Q297" s="79">
        <f t="shared" si="113"/>
        <v>1</v>
      </c>
      <c r="R297" s="79"/>
      <c r="S297" s="79">
        <f t="shared" si="113"/>
        <v>1</v>
      </c>
      <c r="T297" s="79">
        <f t="shared" si="113"/>
        <v>1</v>
      </c>
      <c r="U297" s="92"/>
    </row>
    <row r="298" spans="1:21" hidden="1" outlineLevel="2" x14ac:dyDescent="0.25">
      <c r="A298" s="12"/>
      <c r="B298" s="7"/>
      <c r="C298" s="76" t="s">
        <v>37</v>
      </c>
      <c r="D298" s="6"/>
      <c r="E298" s="4"/>
      <c r="F298" s="79"/>
      <c r="G298" s="79">
        <v>0</v>
      </c>
      <c r="H298" s="79">
        <v>0</v>
      </c>
      <c r="I298" s="79"/>
      <c r="J298" s="79">
        <v>0</v>
      </c>
      <c r="K298" s="79">
        <v>0</v>
      </c>
      <c r="L298" s="79"/>
      <c r="M298" s="79">
        <v>0</v>
      </c>
      <c r="N298" s="79">
        <v>0</v>
      </c>
      <c r="O298" s="79"/>
      <c r="P298" s="79">
        <v>0</v>
      </c>
      <c r="Q298" s="79">
        <v>0</v>
      </c>
      <c r="R298" s="79"/>
      <c r="S298" s="79">
        <v>0</v>
      </c>
      <c r="T298" s="79">
        <v>0</v>
      </c>
      <c r="U298" s="92"/>
    </row>
    <row r="299" spans="1:21" hidden="1" outlineLevel="2" x14ac:dyDescent="0.25">
      <c r="A299" s="12"/>
      <c r="B299" s="125" t="s">
        <v>42</v>
      </c>
      <c r="C299" s="126" t="s">
        <v>56</v>
      </c>
      <c r="D299" s="127"/>
      <c r="E299" s="4"/>
      <c r="F299" s="127"/>
      <c r="G299" s="69">
        <f t="shared" ref="G299:T299" si="114">G297*G291</f>
        <v>155651.61086345557</v>
      </c>
      <c r="H299" s="69">
        <f t="shared" si="114"/>
        <v>155651.61086345557</v>
      </c>
      <c r="I299" s="128">
        <f>SUM(G299:H299)</f>
        <v>311303.22172691114</v>
      </c>
      <c r="J299" s="69">
        <f t="shared" si="114"/>
        <v>331775.3962139255</v>
      </c>
      <c r="K299" s="69">
        <f t="shared" si="114"/>
        <v>331775.3962139255</v>
      </c>
      <c r="L299" s="128">
        <f>SUM(J299:K299)</f>
        <v>663550.792427851</v>
      </c>
      <c r="M299" s="69">
        <f t="shared" si="114"/>
        <v>804745.712601198</v>
      </c>
      <c r="N299" s="69">
        <f t="shared" si="114"/>
        <v>804745.712601198</v>
      </c>
      <c r="O299" s="128">
        <f>SUM(M299:N299)</f>
        <v>1609491.425202396</v>
      </c>
      <c r="P299" s="69">
        <f t="shared" si="114"/>
        <v>950161.23589611484</v>
      </c>
      <c r="Q299" s="69">
        <f t="shared" si="114"/>
        <v>950161.23589611484</v>
      </c>
      <c r="R299" s="128">
        <f>SUM(P299:Q299)</f>
        <v>1900322.4717922297</v>
      </c>
      <c r="S299" s="69">
        <f t="shared" si="114"/>
        <v>778258.05431727786</v>
      </c>
      <c r="T299" s="69">
        <f t="shared" si="114"/>
        <v>778258.05431727786</v>
      </c>
      <c r="U299" s="129">
        <f>SUM(S299:T299)</f>
        <v>1556516.1086345557</v>
      </c>
    </row>
    <row r="300" spans="1:21" ht="16.5" hidden="1" outlineLevel="2" thickBot="1" x14ac:dyDescent="0.3">
      <c r="A300" s="153"/>
      <c r="B300" s="131" t="s">
        <v>42</v>
      </c>
      <c r="C300" s="98" t="s">
        <v>57</v>
      </c>
      <c r="D300" s="6"/>
      <c r="E300" s="100"/>
      <c r="F300" s="132"/>
      <c r="G300" s="101">
        <f t="shared" ref="G300:T300" si="115">G298*G292</f>
        <v>0</v>
      </c>
      <c r="H300" s="101">
        <f t="shared" si="115"/>
        <v>0</v>
      </c>
      <c r="I300" s="133">
        <f>SUM(G300:H300)</f>
        <v>0</v>
      </c>
      <c r="J300" s="101">
        <f t="shared" si="115"/>
        <v>0</v>
      </c>
      <c r="K300" s="101">
        <f t="shared" si="115"/>
        <v>0</v>
      </c>
      <c r="L300" s="133">
        <f>SUM(J300:K300)</f>
        <v>0</v>
      </c>
      <c r="M300" s="101">
        <f t="shared" si="115"/>
        <v>0</v>
      </c>
      <c r="N300" s="101">
        <f t="shared" si="115"/>
        <v>0</v>
      </c>
      <c r="O300" s="133">
        <f>SUM(M300:N300)</f>
        <v>0</v>
      </c>
      <c r="P300" s="101">
        <f t="shared" si="115"/>
        <v>0</v>
      </c>
      <c r="Q300" s="101">
        <f t="shared" si="115"/>
        <v>0</v>
      </c>
      <c r="R300" s="133">
        <f>SUM(P300:Q300)</f>
        <v>0</v>
      </c>
      <c r="S300" s="101">
        <f t="shared" si="115"/>
        <v>0</v>
      </c>
      <c r="T300" s="101">
        <f t="shared" si="115"/>
        <v>0</v>
      </c>
      <c r="U300" s="134">
        <f>SUM(S300:T300)</f>
        <v>0</v>
      </c>
    </row>
    <row r="301" spans="1:21" ht="16.5" collapsed="1" thickBot="1" x14ac:dyDescent="0.3">
      <c r="A301" s="135" t="str">
        <f>B291</f>
        <v>4.b.ii</v>
      </c>
      <c r="B301" s="255" t="s">
        <v>85</v>
      </c>
      <c r="C301" s="256"/>
      <c r="D301" s="19">
        <v>9829798</v>
      </c>
      <c r="E301" s="136">
        <f>SUM(F301:H301)+SUM(J301:K301)+SUM(M301:N301)+SUM(P301:Q301)+SUM(S301:T301)</f>
        <v>9829797.9967496861</v>
      </c>
      <c r="F301" s="137">
        <f t="shared" ref="F301:T301" si="116">F286+F299+F300</f>
        <v>933909.66518073343</v>
      </c>
      <c r="G301" s="154">
        <f t="shared" si="116"/>
        <v>311303.22172691114</v>
      </c>
      <c r="H301" s="154">
        <f t="shared" si="116"/>
        <v>311303.22172691114</v>
      </c>
      <c r="I301" s="140">
        <f>SUM(F301:H301)</f>
        <v>1556516.1086345557</v>
      </c>
      <c r="J301" s="154">
        <f t="shared" si="116"/>
        <v>829438.49053481373</v>
      </c>
      <c r="K301" s="154">
        <f t="shared" si="116"/>
        <v>829438.49053481373</v>
      </c>
      <c r="L301" s="140">
        <f>SUM(J301:K301)</f>
        <v>1658876.9810696275</v>
      </c>
      <c r="M301" s="154">
        <f t="shared" si="116"/>
        <v>1341242.85433533</v>
      </c>
      <c r="N301" s="154">
        <f t="shared" si="116"/>
        <v>1341242.85433533</v>
      </c>
      <c r="O301" s="140">
        <f>SUM(M301:N301)</f>
        <v>2682485.7086706599</v>
      </c>
      <c r="P301" s="154">
        <f t="shared" si="116"/>
        <v>1187701.5448701435</v>
      </c>
      <c r="Q301" s="154">
        <f t="shared" si="116"/>
        <v>1187701.5448701435</v>
      </c>
      <c r="R301" s="140">
        <f>SUM(P301:Q301)</f>
        <v>2375403.089740287</v>
      </c>
      <c r="S301" s="154">
        <f t="shared" si="116"/>
        <v>778258.05431727786</v>
      </c>
      <c r="T301" s="154">
        <f t="shared" si="116"/>
        <v>778258.05431727786</v>
      </c>
      <c r="U301" s="141">
        <f>SUM(S301:T301)</f>
        <v>1556516.1086345557</v>
      </c>
    </row>
    <row r="302" spans="1:21" ht="16.5" thickBot="1" x14ac:dyDescent="0.3">
      <c r="A302" s="276"/>
      <c r="B302" s="277"/>
      <c r="C302" s="277"/>
      <c r="D302" s="278"/>
      <c r="E302" s="277"/>
      <c r="F302" s="278"/>
      <c r="G302" s="278"/>
      <c r="H302" s="278"/>
      <c r="I302" s="278"/>
      <c r="J302" s="278"/>
      <c r="K302" s="278"/>
      <c r="L302" s="278"/>
      <c r="M302" s="278"/>
      <c r="N302" s="278"/>
      <c r="O302" s="278"/>
      <c r="P302" s="278"/>
      <c r="Q302" s="278"/>
      <c r="R302" s="278"/>
      <c r="S302" s="278"/>
      <c r="T302" s="278"/>
      <c r="U302" s="279"/>
    </row>
    <row r="303" spans="1:21" ht="16.5" thickBot="1" x14ac:dyDescent="0.3">
      <c r="A303" s="280" t="s">
        <v>63</v>
      </c>
      <c r="B303" s="281"/>
      <c r="C303" s="281"/>
      <c r="D303" s="19">
        <v>193364673</v>
      </c>
      <c r="E303" s="182">
        <f>SUM(E31:E301)</f>
        <v>193364672.93606219</v>
      </c>
      <c r="F303" s="44">
        <f t="shared" ref="F303:T303" si="117">F301+F274+F247+F220+F193+F166+F139+F112+F85+F58+F31</f>
        <v>18371195.117052455</v>
      </c>
      <c r="G303" s="44">
        <f t="shared" si="117"/>
        <v>6123731.7056841524</v>
      </c>
      <c r="H303" s="183">
        <f t="shared" si="117"/>
        <v>6123731.7056841524</v>
      </c>
      <c r="I303" s="184">
        <f>SUM(F303:H303)</f>
        <v>30618658.528420758</v>
      </c>
      <c r="J303" s="44">
        <f t="shared" si="117"/>
        <v>15087195.397990035</v>
      </c>
      <c r="K303" s="44">
        <f t="shared" si="117"/>
        <v>17545032.140333302</v>
      </c>
      <c r="L303" s="185">
        <f>SUM(J303:K303)</f>
        <v>32632227.538323335</v>
      </c>
      <c r="M303" s="44">
        <f t="shared" si="117"/>
        <v>19015578.744277626</v>
      </c>
      <c r="N303" s="44">
        <f t="shared" si="117"/>
        <v>33752338.95700936</v>
      </c>
      <c r="O303" s="185">
        <f>SUM(M303:N303)</f>
        <v>52767917.701286986</v>
      </c>
      <c r="P303" s="44">
        <f t="shared" si="117"/>
        <v>23363605.319805168</v>
      </c>
      <c r="Q303" s="44">
        <f t="shared" si="117"/>
        <v>23363605.319805168</v>
      </c>
      <c r="R303" s="185">
        <f>SUM(P303:Q303)</f>
        <v>46727210.639610335</v>
      </c>
      <c r="S303" s="44">
        <f t="shared" si="117"/>
        <v>15309329.264210379</v>
      </c>
      <c r="T303" s="44">
        <f t="shared" si="117"/>
        <v>15309329.264210379</v>
      </c>
      <c r="U303" s="186">
        <f>SUM(S303:T303)</f>
        <v>30618658.528420758</v>
      </c>
    </row>
    <row r="309" spans="9:9" x14ac:dyDescent="0.25">
      <c r="I309" s="35"/>
    </row>
    <row r="310" spans="9:9" x14ac:dyDescent="0.25">
      <c r="I310" s="36"/>
    </row>
    <row r="313" spans="9:9" ht="31.5" customHeight="1" x14ac:dyDescent="0.25"/>
  </sheetData>
  <mergeCells count="58">
    <mergeCell ref="S4:T4"/>
    <mergeCell ref="A287:B287"/>
    <mergeCell ref="A152:B152"/>
    <mergeCell ref="A179:B179"/>
    <mergeCell ref="A206:B206"/>
    <mergeCell ref="A233:B233"/>
    <mergeCell ref="A260:B260"/>
    <mergeCell ref="B114:T114"/>
    <mergeCell ref="B85:C85"/>
    <mergeCell ref="A63:B63"/>
    <mergeCell ref="A71:B71"/>
    <mergeCell ref="B141:F141"/>
    <mergeCell ref="F4:H4"/>
    <mergeCell ref="J4:K4"/>
    <mergeCell ref="M4:N4"/>
    <mergeCell ref="P4:Q4"/>
    <mergeCell ref="A302:U302"/>
    <mergeCell ref="A303:C303"/>
    <mergeCell ref="A86:U86"/>
    <mergeCell ref="A113:U113"/>
    <mergeCell ref="A140:U140"/>
    <mergeCell ref="A167:U167"/>
    <mergeCell ref="A194:U194"/>
    <mergeCell ref="B112:C112"/>
    <mergeCell ref="B139:C139"/>
    <mergeCell ref="B166:C166"/>
    <mergeCell ref="B193:C193"/>
    <mergeCell ref="A221:U221"/>
    <mergeCell ref="A248:U248"/>
    <mergeCell ref="A275:U275"/>
    <mergeCell ref="A90:B90"/>
    <mergeCell ref="A117:B117"/>
    <mergeCell ref="X9:AD10"/>
    <mergeCell ref="A32:U32"/>
    <mergeCell ref="A59:U59"/>
    <mergeCell ref="A9:B9"/>
    <mergeCell ref="A17:B17"/>
    <mergeCell ref="A36:B36"/>
    <mergeCell ref="A44:B44"/>
    <mergeCell ref="X27:X28"/>
    <mergeCell ref="B31:C31"/>
    <mergeCell ref="B58:C58"/>
    <mergeCell ref="E1:K2"/>
    <mergeCell ref="B247:C247"/>
    <mergeCell ref="B274:C274"/>
    <mergeCell ref="B301:C301"/>
    <mergeCell ref="B220:C220"/>
    <mergeCell ref="A5:B5"/>
    <mergeCell ref="A1:B1"/>
    <mergeCell ref="A2:B2"/>
    <mergeCell ref="A144:B144"/>
    <mergeCell ref="A171:B171"/>
    <mergeCell ref="A198:B198"/>
    <mergeCell ref="A225:B225"/>
    <mergeCell ref="A252:B252"/>
    <mergeCell ref="A279:B279"/>
    <mergeCell ref="A98:B98"/>
    <mergeCell ref="A125:B125"/>
  </mergeCells>
  <conditionalFormatting sqref="F14">
    <cfRule type="cellIs" dxfId="118" priority="203" operator="greaterThan">
      <formula>1</formula>
    </cfRule>
  </conditionalFormatting>
  <conditionalFormatting sqref="G25:K25">
    <cfRule type="cellIs" dxfId="117" priority="194" operator="greaterThan">
      <formula>15</formula>
    </cfRule>
  </conditionalFormatting>
  <conditionalFormatting sqref="G26:K26">
    <cfRule type="cellIs" dxfId="116" priority="192" operator="greaterThan">
      <formula>0</formula>
    </cfRule>
  </conditionalFormatting>
  <conditionalFormatting sqref="N26:T26">
    <cfRule type="cellIs" dxfId="115" priority="191" operator="greaterThan">
      <formula>10</formula>
    </cfRule>
  </conditionalFormatting>
  <conditionalFormatting sqref="F41">
    <cfRule type="cellIs" dxfId="114" priority="190" operator="greaterThan">
      <formula>1</formula>
    </cfRule>
  </conditionalFormatting>
  <conditionalFormatting sqref="G41:J41">
    <cfRule type="cellIs" dxfId="113" priority="189" operator="greaterThan">
      <formula>6</formula>
    </cfRule>
  </conditionalFormatting>
  <conditionalFormatting sqref="K41">
    <cfRule type="cellIs" dxfId="112" priority="188" operator="greaterThan">
      <formula>7</formula>
    </cfRule>
  </conditionalFormatting>
  <conditionalFormatting sqref="M41">
    <cfRule type="cellIs" dxfId="111" priority="187" operator="greaterThan">
      <formula>6</formula>
    </cfRule>
  </conditionalFormatting>
  <conditionalFormatting sqref="N41">
    <cfRule type="cellIs" dxfId="110" priority="186" operator="greaterThan">
      <formula>7</formula>
    </cfRule>
  </conditionalFormatting>
  <conditionalFormatting sqref="P41">
    <cfRule type="cellIs" dxfId="109" priority="185" operator="greaterThan">
      <formula>6</formula>
    </cfRule>
  </conditionalFormatting>
  <conditionalFormatting sqref="Q41">
    <cfRule type="cellIs" dxfId="108" priority="184" operator="greaterThan">
      <formula>7</formula>
    </cfRule>
  </conditionalFormatting>
  <conditionalFormatting sqref="G52:K52">
    <cfRule type="cellIs" dxfId="107" priority="182" operator="greaterThan">
      <formula>15</formula>
    </cfRule>
  </conditionalFormatting>
  <conditionalFormatting sqref="G53:K53">
    <cfRule type="cellIs" dxfId="106" priority="180" operator="greaterThan">
      <formula>0</formula>
    </cfRule>
  </conditionalFormatting>
  <conditionalFormatting sqref="N53:T53">
    <cfRule type="cellIs" dxfId="105" priority="179" operator="greaterThan">
      <formula>10</formula>
    </cfRule>
  </conditionalFormatting>
  <conditionalFormatting sqref="F68">
    <cfRule type="cellIs" dxfId="104" priority="157" operator="greaterThan">
      <formula>1</formula>
    </cfRule>
    <cfRule type="cellIs" dxfId="103" priority="178" operator="greaterThan">
      <formula>1</formula>
    </cfRule>
  </conditionalFormatting>
  <conditionalFormatting sqref="G68:J68">
    <cfRule type="cellIs" dxfId="102" priority="156" operator="greaterThan">
      <formula>6</formula>
    </cfRule>
    <cfRule type="cellIs" dxfId="101" priority="177" operator="greaterThan">
      <formula>6</formula>
    </cfRule>
  </conditionalFormatting>
  <conditionalFormatting sqref="K68">
    <cfRule type="cellIs" dxfId="100" priority="155" operator="greaterThan">
      <formula>7</formula>
    </cfRule>
    <cfRule type="cellIs" dxfId="99" priority="176" operator="greaterThan">
      <formula>7</formula>
    </cfRule>
  </conditionalFormatting>
  <conditionalFormatting sqref="M68">
    <cfRule type="cellIs" dxfId="98" priority="154" operator="greaterThan">
      <formula>6</formula>
    </cfRule>
    <cfRule type="cellIs" dxfId="97" priority="175" operator="greaterThan">
      <formula>6</formula>
    </cfRule>
  </conditionalFormatting>
  <conditionalFormatting sqref="N68">
    <cfRule type="cellIs" dxfId="96" priority="153" operator="greaterThan">
      <formula>7</formula>
    </cfRule>
    <cfRule type="cellIs" dxfId="95" priority="174" operator="greaterThan">
      <formula>7</formula>
    </cfRule>
  </conditionalFormatting>
  <conditionalFormatting sqref="P68">
    <cfRule type="cellIs" dxfId="94" priority="152" operator="greaterThan">
      <formula>6</formula>
    </cfRule>
    <cfRule type="cellIs" dxfId="93" priority="173" operator="greaterThan">
      <formula>6</formula>
    </cfRule>
  </conditionalFormatting>
  <conditionalFormatting sqref="Q68">
    <cfRule type="cellIs" dxfId="92" priority="151" operator="greaterThan">
      <formula>7</formula>
    </cfRule>
    <cfRule type="cellIs" dxfId="91" priority="172" operator="greaterThan">
      <formula>7</formula>
    </cfRule>
  </conditionalFormatting>
  <conditionalFormatting sqref="G79:K79">
    <cfRule type="cellIs" dxfId="90" priority="149" operator="greaterThan">
      <formula>15</formula>
    </cfRule>
    <cfRule type="cellIs" dxfId="89" priority="170" operator="greaterThan">
      <formula>15</formula>
    </cfRule>
  </conditionalFormatting>
  <conditionalFormatting sqref="G80:K80">
    <cfRule type="cellIs" dxfId="88" priority="147" operator="greaterThan">
      <formula>0</formula>
    </cfRule>
    <cfRule type="cellIs" dxfId="87" priority="168" operator="greaterThan">
      <formula>0</formula>
    </cfRule>
  </conditionalFormatting>
  <conditionalFormatting sqref="N80:T80">
    <cfRule type="cellIs" dxfId="86" priority="146" operator="greaterThan">
      <formula>10</formula>
    </cfRule>
    <cfRule type="cellIs" dxfId="85" priority="167" operator="greaterThan">
      <formula>10</formula>
    </cfRule>
  </conditionalFormatting>
  <conditionalFormatting sqref="F95">
    <cfRule type="cellIs" dxfId="84" priority="145" operator="greaterThan">
      <formula>1</formula>
    </cfRule>
    <cfRule type="cellIs" dxfId="83" priority="166" operator="greaterThan">
      <formula>1</formula>
    </cfRule>
  </conditionalFormatting>
  <conditionalFormatting sqref="G52">
    <cfRule type="cellIs" dxfId="82" priority="158" operator="greaterThan">
      <formula>15</formula>
    </cfRule>
  </conditionalFormatting>
  <conditionalFormatting sqref="G107:K107">
    <cfRule type="cellIs" dxfId="81" priority="136" operator="greaterThan">
      <formula>0</formula>
    </cfRule>
  </conditionalFormatting>
  <conditionalFormatting sqref="N107:T107">
    <cfRule type="cellIs" dxfId="80" priority="135" operator="greaterThan">
      <formula>10</formula>
    </cfRule>
  </conditionalFormatting>
  <conditionalFormatting sqref="F122">
    <cfRule type="cellIs" dxfId="79" priority="134" operator="greaterThan">
      <formula>1</formula>
    </cfRule>
  </conditionalFormatting>
  <conditionalFormatting sqref="I122">
    <cfRule type="cellIs" dxfId="78" priority="133" operator="greaterThan">
      <formula>6</formula>
    </cfRule>
  </conditionalFormatting>
  <conditionalFormatting sqref="G133:K133">
    <cfRule type="cellIs" dxfId="77" priority="126" operator="greaterThan">
      <formula>4</formula>
    </cfRule>
  </conditionalFormatting>
  <conditionalFormatting sqref="G134:K134">
    <cfRule type="cellIs" dxfId="76" priority="124" operator="greaterThan">
      <formula>0</formula>
    </cfRule>
  </conditionalFormatting>
  <conditionalFormatting sqref="F149">
    <cfRule type="cellIs" dxfId="75" priority="122" operator="greaterThan">
      <formula>1</formula>
    </cfRule>
  </conditionalFormatting>
  <conditionalFormatting sqref="G149:J149">
    <cfRule type="cellIs" dxfId="74" priority="121" operator="greaterThan">
      <formula>6</formula>
    </cfRule>
  </conditionalFormatting>
  <conditionalFormatting sqref="K149 N149 Q149">
    <cfRule type="cellIs" dxfId="73" priority="120" operator="greaterThan">
      <formula>7</formula>
    </cfRule>
  </conditionalFormatting>
  <conditionalFormatting sqref="M149 P149">
    <cfRule type="cellIs" dxfId="72" priority="119" operator="greaterThan">
      <formula>6</formula>
    </cfRule>
  </conditionalFormatting>
  <conditionalFormatting sqref="G160:H160 S161:T161 P161:Q161">
    <cfRule type="cellIs" dxfId="71" priority="118" operator="greaterThan">
      <formula>10</formula>
    </cfRule>
  </conditionalFormatting>
  <conditionalFormatting sqref="G161:H161">
    <cfRule type="cellIs" dxfId="70" priority="116" operator="greaterThan">
      <formula>0</formula>
    </cfRule>
  </conditionalFormatting>
  <conditionalFormatting sqref="K161 M161:N161">
    <cfRule type="cellIs" dxfId="69" priority="115" operator="greaterThan">
      <formula>8</formula>
    </cfRule>
  </conditionalFormatting>
  <conditionalFormatting sqref="F176">
    <cfRule type="cellIs" dxfId="68" priority="114" operator="greaterThan">
      <formula>1</formula>
    </cfRule>
  </conditionalFormatting>
  <conditionalFormatting sqref="G176:H176 J176 M176 P176">
    <cfRule type="cellIs" dxfId="67" priority="113" operator="greaterThan">
      <formula>6</formula>
    </cfRule>
  </conditionalFormatting>
  <conditionalFormatting sqref="K176 N176 Q176">
    <cfRule type="cellIs" dxfId="66" priority="112" operator="greaterThan">
      <formula>7</formula>
    </cfRule>
  </conditionalFormatting>
  <conditionalFormatting sqref="G187:H187 P188:Q188 S188:T188">
    <cfRule type="cellIs" dxfId="65" priority="111" operator="greaterThan">
      <formula>10</formula>
    </cfRule>
  </conditionalFormatting>
  <conditionalFormatting sqref="G188:H188">
    <cfRule type="cellIs" dxfId="64" priority="110" operator="greaterThan">
      <formula>0</formula>
    </cfRule>
  </conditionalFormatting>
  <conditionalFormatting sqref="K188 M188:N188">
    <cfRule type="cellIs" dxfId="63" priority="108" operator="greaterThan">
      <formula>8</formula>
    </cfRule>
  </conditionalFormatting>
  <conditionalFormatting sqref="F203">
    <cfRule type="cellIs" dxfId="62" priority="107" operator="greaterThan">
      <formula>1</formula>
    </cfRule>
  </conditionalFormatting>
  <conditionalFormatting sqref="G203:H203 J203 M203 P203">
    <cfRule type="cellIs" dxfId="61" priority="106" operator="greaterThan">
      <formula>6</formula>
    </cfRule>
  </conditionalFormatting>
  <conditionalFormatting sqref="K203 N203 Q203">
    <cfRule type="cellIs" dxfId="60" priority="105" operator="greaterThan">
      <formula>7</formula>
    </cfRule>
  </conditionalFormatting>
  <conditionalFormatting sqref="N25:T25">
    <cfRule type="cellIs" dxfId="59" priority="90" operator="greaterThan">
      <formula>5</formula>
    </cfRule>
  </conditionalFormatting>
  <conditionalFormatting sqref="N52:T52">
    <cfRule type="cellIs" dxfId="58" priority="89" operator="greaterThan">
      <formula>5</formula>
    </cfRule>
  </conditionalFormatting>
  <conditionalFormatting sqref="N79:T79">
    <cfRule type="cellIs" dxfId="57" priority="88" operator="greaterThan">
      <formula>5</formula>
    </cfRule>
  </conditionalFormatting>
  <conditionalFormatting sqref="N106:T106">
    <cfRule type="cellIs" dxfId="56" priority="87" operator="greaterThan">
      <formula>5</formula>
    </cfRule>
  </conditionalFormatting>
  <conditionalFormatting sqref="K160:T160">
    <cfRule type="cellIs" dxfId="55" priority="85" operator="greaterThan">
      <formula>2</formula>
    </cfRule>
  </conditionalFormatting>
  <conditionalFormatting sqref="K187:T187">
    <cfRule type="cellIs" dxfId="54" priority="84" operator="greaterThan">
      <formula>2</formula>
    </cfRule>
  </conditionalFormatting>
  <conditionalFormatting sqref="F230">
    <cfRule type="cellIs" dxfId="53" priority="74" operator="greaterThan">
      <formula>1</formula>
    </cfRule>
  </conditionalFormatting>
  <conditionalFormatting sqref="G230:J230">
    <cfRule type="cellIs" dxfId="52" priority="73" operator="greaterThan">
      <formula>6</formula>
    </cfRule>
  </conditionalFormatting>
  <conditionalFormatting sqref="K230">
    <cfRule type="cellIs" dxfId="51" priority="72" operator="greaterThan">
      <formula>7</formula>
    </cfRule>
  </conditionalFormatting>
  <conditionalFormatting sqref="M230">
    <cfRule type="cellIs" dxfId="50" priority="71" operator="greaterThan">
      <formula>6</formula>
    </cfRule>
  </conditionalFormatting>
  <conditionalFormatting sqref="N230">
    <cfRule type="cellIs" dxfId="49" priority="70" operator="greaterThan">
      <formula>7</formula>
    </cfRule>
  </conditionalFormatting>
  <conditionalFormatting sqref="G257:T257">
    <cfRule type="cellIs" dxfId="48" priority="67" operator="greaterThan">
      <formula>5</formula>
    </cfRule>
  </conditionalFormatting>
  <conditionalFormatting sqref="F257">
    <cfRule type="cellIs" dxfId="47" priority="66" operator="greaterThan">
      <formula>1</formula>
    </cfRule>
  </conditionalFormatting>
  <conditionalFormatting sqref="G268:T268">
    <cfRule type="cellIs" dxfId="46" priority="65" operator="greaterThan">
      <formula>11</formula>
    </cfRule>
  </conditionalFormatting>
  <conditionalFormatting sqref="G269:T269">
    <cfRule type="cellIs" dxfId="45" priority="64" operator="greaterThan">
      <formula>0</formula>
    </cfRule>
  </conditionalFormatting>
  <conditionalFormatting sqref="G284:T284">
    <cfRule type="cellIs" dxfId="44" priority="63" operator="greaterThan">
      <formula>5</formula>
    </cfRule>
  </conditionalFormatting>
  <conditionalFormatting sqref="F284">
    <cfRule type="cellIs" dxfId="43" priority="62" operator="greaterThan">
      <formula>1</formula>
    </cfRule>
  </conditionalFormatting>
  <conditionalFormatting sqref="L122 O122">
    <cfRule type="cellIs" dxfId="42" priority="57" operator="greaterThan">
      <formula>6</formula>
    </cfRule>
  </conditionalFormatting>
  <conditionalFormatting sqref="I14 U14 Q14:R14 N14:O14 K14:L14">
    <cfRule type="cellIs" dxfId="41" priority="56" operator="greaterThan">
      <formula>6</formula>
    </cfRule>
  </conditionalFormatting>
  <conditionalFormatting sqref="J95 M95:N95 P95">
    <cfRule type="cellIs" dxfId="40" priority="55" operator="greaterThan">
      <formula>6</formula>
    </cfRule>
  </conditionalFormatting>
  <conditionalFormatting sqref="K95 Q95">
    <cfRule type="cellIs" dxfId="39" priority="54" operator="greaterThan">
      <formula>7</formula>
    </cfRule>
  </conditionalFormatting>
  <conditionalFormatting sqref="G122:H122 J122 M122:N122 P122">
    <cfRule type="cellIs" dxfId="38" priority="53" operator="greaterThan">
      <formula>6</formula>
    </cfRule>
  </conditionalFormatting>
  <conditionalFormatting sqref="K122 Q122">
    <cfRule type="cellIs" dxfId="37" priority="52" operator="greaterThan">
      <formula>7</formula>
    </cfRule>
  </conditionalFormatting>
  <conditionalFormatting sqref="J187">
    <cfRule type="cellIs" dxfId="36" priority="51" operator="greaterThan">
      <formula>10</formula>
    </cfRule>
  </conditionalFormatting>
  <conditionalFormatting sqref="J188">
    <cfRule type="cellIs" dxfId="35" priority="50" operator="greaterThan">
      <formula>0</formula>
    </cfRule>
  </conditionalFormatting>
  <conditionalFormatting sqref="J160">
    <cfRule type="cellIs" dxfId="34" priority="45" operator="greaterThan">
      <formula>10</formula>
    </cfRule>
  </conditionalFormatting>
  <conditionalFormatting sqref="J161">
    <cfRule type="cellIs" dxfId="33" priority="44" operator="greaterThan">
      <formula>0</formula>
    </cfRule>
  </conditionalFormatting>
  <conditionalFormatting sqref="G14:H14 J14 M14 P14 S14">
    <cfRule type="cellIs" dxfId="32" priority="43" operator="greaterThan">
      <formula>5</formula>
    </cfRule>
  </conditionalFormatting>
  <conditionalFormatting sqref="T14">
    <cfRule type="cellIs" dxfId="31" priority="42" operator="greaterThan">
      <formula>5</formula>
    </cfRule>
  </conditionalFormatting>
  <conditionalFormatting sqref="G295:H295 J295:K295 M295:N295 P295:Q295 S295:T295">
    <cfRule type="cellIs" dxfId="30" priority="41" operator="greaterThan">
      <formula>16</formula>
    </cfRule>
  </conditionalFormatting>
  <conditionalFormatting sqref="G296:H296 J296:K296 M296:N296 P296:Q296 S296:T296">
    <cfRule type="cellIs" dxfId="29" priority="40" operator="greaterThan">
      <formula>0</formula>
    </cfRule>
  </conditionalFormatting>
  <conditionalFormatting sqref="G214:J214 P215:T215">
    <cfRule type="cellIs" dxfId="28" priority="39" operator="greaterThan">
      <formula>7</formula>
    </cfRule>
  </conditionalFormatting>
  <conditionalFormatting sqref="G215:J215">
    <cfRule type="cellIs" dxfId="27" priority="38" operator="greaterThan">
      <formula>0</formula>
    </cfRule>
  </conditionalFormatting>
  <conditionalFormatting sqref="K214:T214">
    <cfRule type="cellIs" dxfId="26" priority="37" operator="greaterThan">
      <formula>5</formula>
    </cfRule>
  </conditionalFormatting>
  <conditionalFormatting sqref="K215:N215">
    <cfRule type="cellIs" dxfId="25" priority="36" operator="greaterThan">
      <formula>2</formula>
    </cfRule>
  </conditionalFormatting>
  <conditionalFormatting sqref="G241:J241 P242:T242">
    <cfRule type="cellIs" dxfId="24" priority="34" operator="greaterThan">
      <formula>6</formula>
    </cfRule>
  </conditionalFormatting>
  <conditionalFormatting sqref="G242:J242">
    <cfRule type="cellIs" dxfId="23" priority="33" operator="greaterThan">
      <formula>0</formula>
    </cfRule>
  </conditionalFormatting>
  <conditionalFormatting sqref="K241:T241">
    <cfRule type="cellIs" dxfId="22" priority="32" operator="greaterThan">
      <formula>5</formula>
    </cfRule>
  </conditionalFormatting>
  <conditionalFormatting sqref="K242:N242">
    <cfRule type="cellIs" dxfId="21" priority="31" operator="greaterThan">
      <formula>1</formula>
    </cfRule>
  </conditionalFormatting>
  <conditionalFormatting sqref="S41:T41">
    <cfRule type="cellIs" dxfId="20" priority="21" operator="greaterThan">
      <formula>6</formula>
    </cfRule>
  </conditionalFormatting>
  <conditionalFormatting sqref="S68:T68">
    <cfRule type="cellIs" dxfId="19" priority="20" operator="greaterThan">
      <formula>6</formula>
    </cfRule>
  </conditionalFormatting>
  <conditionalFormatting sqref="S95:T95">
    <cfRule type="cellIs" dxfId="18" priority="19" operator="greaterThan">
      <formula>6</formula>
    </cfRule>
  </conditionalFormatting>
  <conditionalFormatting sqref="S122:T122">
    <cfRule type="cellIs" dxfId="17" priority="18" operator="greaterThan">
      <formula>6</formula>
    </cfRule>
  </conditionalFormatting>
  <conditionalFormatting sqref="S149:T149">
    <cfRule type="cellIs" dxfId="16" priority="17" operator="greaterThan">
      <formula>6</formula>
    </cfRule>
  </conditionalFormatting>
  <conditionalFormatting sqref="S176:T176">
    <cfRule type="cellIs" dxfId="15" priority="16" operator="greaterThan">
      <formula>6</formula>
    </cfRule>
  </conditionalFormatting>
  <conditionalFormatting sqref="S203:T203">
    <cfRule type="cellIs" dxfId="14" priority="15" operator="greaterThan">
      <formula>6</formula>
    </cfRule>
  </conditionalFormatting>
  <conditionalFormatting sqref="P230 S230:T230">
    <cfRule type="cellIs" dxfId="13" priority="14" operator="greaterThan">
      <formula>6</formula>
    </cfRule>
  </conditionalFormatting>
  <conditionalFormatting sqref="Q230">
    <cfRule type="cellIs" dxfId="12" priority="13" operator="greaterThan">
      <formula>7</formula>
    </cfRule>
  </conditionalFormatting>
  <conditionalFormatting sqref="N133:T133">
    <cfRule type="cellIs" dxfId="11" priority="12" operator="greaterThan">
      <formula>1</formula>
    </cfRule>
  </conditionalFormatting>
  <conditionalFormatting sqref="N134:T134">
    <cfRule type="cellIs" dxfId="10" priority="11" operator="greaterThan">
      <formula>3</formula>
    </cfRule>
  </conditionalFormatting>
  <conditionalFormatting sqref="M134">
    <cfRule type="cellIs" dxfId="9" priority="10" operator="greaterThan">
      <formula>0</formula>
    </cfRule>
  </conditionalFormatting>
  <conditionalFormatting sqref="M107">
    <cfRule type="cellIs" dxfId="8" priority="9" operator="greaterThan">
      <formula>0</formula>
    </cfRule>
  </conditionalFormatting>
  <conditionalFormatting sqref="M80">
    <cfRule type="cellIs" dxfId="7" priority="8" operator="greaterThan">
      <formula>0</formula>
    </cfRule>
  </conditionalFormatting>
  <conditionalFormatting sqref="M26">
    <cfRule type="cellIs" dxfId="6" priority="7" operator="greaterThan">
      <formula>0</formula>
    </cfRule>
  </conditionalFormatting>
  <conditionalFormatting sqref="M53">
    <cfRule type="cellIs" dxfId="5" priority="6" operator="greaterThan">
      <formula>0</formula>
    </cfRule>
  </conditionalFormatting>
  <conditionalFormatting sqref="M25">
    <cfRule type="cellIs" dxfId="4" priority="5" operator="greaterThan">
      <formula>15</formula>
    </cfRule>
  </conditionalFormatting>
  <conditionalFormatting sqref="M52">
    <cfRule type="cellIs" dxfId="3" priority="4" operator="greaterThan">
      <formula>15</formula>
    </cfRule>
  </conditionalFormatting>
  <conditionalFormatting sqref="M79">
    <cfRule type="cellIs" dxfId="2" priority="3" operator="greaterThan">
      <formula>15</formula>
    </cfRule>
  </conditionalFormatting>
  <conditionalFormatting sqref="M106">
    <cfRule type="cellIs" dxfId="1" priority="2" operator="greaterThan">
      <formula>15</formula>
    </cfRule>
  </conditionalFormatting>
  <conditionalFormatting sqref="M133">
    <cfRule type="cellIs" dxfId="0" priority="1" operator="greaterThan">
      <formula>4</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Revisions to Forestland model</vt:lpstr>
      <vt:lpstr>Guide to Forestland model </vt:lpstr>
      <vt:lpstr>Forestland 5 Year Example</vt:lpstr>
    </vt:vector>
  </TitlesOfParts>
  <Company>PCG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Rueckwald, Susan</dc:creator>
  <cp:lastModifiedBy>Kim Fraim</cp:lastModifiedBy>
  <cp:lastPrinted>2015-07-08T18:05:37Z</cp:lastPrinted>
  <dcterms:created xsi:type="dcterms:W3CDTF">2015-06-29T21:02:21Z</dcterms:created>
  <dcterms:modified xsi:type="dcterms:W3CDTF">2016-02-09T16:24:15Z</dcterms:modified>
</cp:coreProperties>
</file>