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0" yWindow="20" windowWidth="12120" windowHeight="8160" tabRatio="864" activeTab="0"/>
  </bookViews>
  <sheets>
    <sheet name="Psych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eulist" localSheetId="0">#REF!</definedName>
    <definedName name="eulist">#REF!</definedName>
    <definedName name="hlist" localSheetId="0">#REF!</definedName>
    <definedName name="hlist">#REF!</definedName>
    <definedName name="_xlnm.Print_Area" localSheetId="0">'Psych'!$A$1:$E$58</definedName>
    <definedName name="transferlist" localSheetId="0">#REF!</definedName>
    <definedName name="transferlist">#REF!</definedName>
    <definedName name="updown" localSheetId="0">#REF!</definedName>
    <definedName name="updown">#REF!</definedName>
    <definedName name="ynlist">#REF!</definedName>
  </definedNames>
  <calcPr fullCalcOnLoad="1"/>
</workbook>
</file>

<file path=xl/sharedStrings.xml><?xml version="1.0" encoding="utf-8"?>
<sst xmlns="http://schemas.openxmlformats.org/spreadsheetml/2006/main" count="141" uniqueCount="119">
  <si>
    <t>Medical Record</t>
  </si>
  <si>
    <t>Number of ALC Days</t>
  </si>
  <si>
    <t>a.  Total Number of Days in Stay (inc. ALC)</t>
  </si>
  <si>
    <t>Line 1a - Line 1b</t>
  </si>
  <si>
    <t>Exempt Unit/Hospital Stay Days</t>
  </si>
  <si>
    <t>EXEMPT UNIT/HOSPITAL ACUTE CARE PAYMENT:</t>
  </si>
  <si>
    <t>Calculation Elements</t>
  </si>
  <si>
    <t>Data Source and Formulas</t>
  </si>
  <si>
    <t>b.  Alternate Level of Care (ALC) Days</t>
  </si>
  <si>
    <t>c.  Total Acute Care Days excluding ALC</t>
  </si>
  <si>
    <t>(a)</t>
  </si>
  <si>
    <t>(b)</t>
  </si>
  <si>
    <t>(c)</t>
  </si>
  <si>
    <t>4.</t>
  </si>
  <si>
    <t>5.</t>
  </si>
  <si>
    <t>6.</t>
  </si>
  <si>
    <t>1.</t>
  </si>
  <si>
    <t>3.</t>
  </si>
  <si>
    <t>2.</t>
  </si>
  <si>
    <t>7.</t>
  </si>
  <si>
    <t>8.</t>
  </si>
  <si>
    <t>9.</t>
  </si>
  <si>
    <t>CALCULATION OF ALC PAYMENT:</t>
  </si>
  <si>
    <t>ALTERNATE LEVEL OF CARE (ALC) PAYMENT:</t>
  </si>
  <si>
    <t>Line 1b</t>
  </si>
  <si>
    <t>Total ALC Payment</t>
  </si>
  <si>
    <t>A</t>
  </si>
  <si>
    <t>B</t>
  </si>
  <si>
    <t>C</t>
  </si>
  <si>
    <t>D</t>
  </si>
  <si>
    <t>Medicaid Surcharge Amount</t>
  </si>
  <si>
    <t>10.</t>
  </si>
  <si>
    <t>11.</t>
  </si>
  <si>
    <t>12.</t>
  </si>
  <si>
    <t>TOTAL PAYMENT AMOUNT:</t>
  </si>
  <si>
    <t>*</t>
  </si>
  <si>
    <t xml:space="preserve"> </t>
  </si>
  <si>
    <t>Alternate Level of Care Billing Rate</t>
  </si>
  <si>
    <t>Total Exempt Unit/Hospital w/ALC Payment at 100%</t>
  </si>
  <si>
    <t xml:space="preserve">Traditional                          Medicaid                                Fee For Service               </t>
  </si>
  <si>
    <t>Payment to Hospital if Provider Did Not Sign Authorization for Medicaid Direct Payments - Hospital Pays Surcharge to Pool Administrator.</t>
  </si>
  <si>
    <t>Payment to Hospital if Provider Signed Authorization for Medicaid Direct Payment of Surcharge to the Pool Administrator.</t>
  </si>
  <si>
    <t>Line</t>
  </si>
  <si>
    <t>4/1/09 Forward ==&gt; 7.04%</t>
  </si>
  <si>
    <t>MEDICAID SURCHARGE CALCULATION:</t>
  </si>
  <si>
    <t>Line 12</t>
  </si>
  <si>
    <t>Medicaid Surcharge (Indigent Care and Health Care Initiative Surcharge)</t>
  </si>
  <si>
    <t>Per Case Service Intensity Weight for Psych DRG Classification</t>
  </si>
  <si>
    <t>Age Adjustment Factor</t>
  </si>
  <si>
    <t>Comorbidity Factor(s)</t>
  </si>
  <si>
    <t>Days 1-4=1.20                                Days 5-11=1.00                                 Days 12-22=0.96                                Days 23 &amp; over=0.92</t>
  </si>
  <si>
    <t>Non-Operating Billing Component (capital, etc)</t>
  </si>
  <si>
    <t>Electro Convulsive Therapy (ECT) Component</t>
  </si>
  <si>
    <t>Line 11a x Line 11b</t>
  </si>
  <si>
    <t>Line 10 + Line 11c</t>
  </si>
  <si>
    <t>Line 12 x Line A</t>
  </si>
  <si>
    <t>Line 12 + Line B</t>
  </si>
  <si>
    <t>Principal Diagnosis</t>
  </si>
  <si>
    <t>APR-DRG 750-1:  Schizophrenia SOI-1</t>
  </si>
  <si>
    <t>Patient Age</t>
  </si>
  <si>
    <t>16 years old</t>
  </si>
  <si>
    <t>Presence of Mental Retardation (limited to one factor of 1.0599)</t>
  </si>
  <si>
    <t>3182, 29901, 75981</t>
  </si>
  <si>
    <t>Comorbidities (use highest factor)</t>
  </si>
  <si>
    <t>Acute Coronary Syndrome</t>
  </si>
  <si>
    <t>Total Per Diem Adjustment Factor</t>
  </si>
  <si>
    <t>Facility operating per diem (adjusted by WEF)</t>
  </si>
  <si>
    <t>Total Adjusted Operating Per Diem</t>
  </si>
  <si>
    <t>$500 * 1.5286</t>
  </si>
  <si>
    <t>$244 * 2 treatments</t>
  </si>
  <si>
    <t>Apply variable per diem adjustment for 10 days</t>
  </si>
  <si>
    <t>Per Diem amount</t>
  </si>
  <si>
    <t>Day 1 (adjustment factor = 1.20)</t>
  </si>
  <si>
    <t>Day 2 (adjustment factor = 1.20)</t>
  </si>
  <si>
    <t>Day 3 (adjustment factor = 1.20)</t>
  </si>
  <si>
    <t>Day 4 (adjustment factor = 1.20)</t>
  </si>
  <si>
    <t>Day 5 (adjustment factor = 1.00)</t>
  </si>
  <si>
    <t>Day 6 (adjustment factor = 1.00)</t>
  </si>
  <si>
    <t>Day 7 (adjustment factor = 1.00)</t>
  </si>
  <si>
    <t>Day 8 (adjustment factor = 1.00)</t>
  </si>
  <si>
    <t>Day 9 (adjustment factor = 1.00)</t>
  </si>
  <si>
    <t>Day 10 (adjustment factor = 1.00)</t>
  </si>
  <si>
    <t>Total Operating Per Diem Payment</t>
  </si>
  <si>
    <t>Total Non-Operating Per Diem</t>
  </si>
  <si>
    <t>$50 * 10 days</t>
  </si>
  <si>
    <t>ECT Payment - 2 treatments (WEF Adjusted)</t>
  </si>
  <si>
    <t>Final Total Payment</t>
  </si>
  <si>
    <t>Total Payment at 100% (see payment example below)</t>
  </si>
  <si>
    <t>Note: Day 1 for all readmissions within 30 days is considered Day 4 for scaling purposes</t>
  </si>
  <si>
    <t>LOS Scale Factor (indicates which scaling factor is applicable for each day of the stay.  Note: day 1 for all readmissions within 30 days is considered day 4 for scaling purposes)</t>
  </si>
  <si>
    <t>*SIW APR-DRG Table (DOH) - Psych</t>
  </si>
  <si>
    <r>
      <t>Acute Per Diem Rate or Alternate Payment Per Diem (Medicaid Managed Care excluding DME)</t>
    </r>
    <r>
      <rPr>
        <b/>
        <sz val="10"/>
        <color indexed="10"/>
        <rFont val="Arial"/>
        <family val="2"/>
      </rPr>
      <t xml:space="preserve"> </t>
    </r>
  </si>
  <si>
    <r>
      <t>Mental Retardation Factor (</t>
    </r>
    <r>
      <rPr>
        <b/>
        <u val="single"/>
        <sz val="10"/>
        <rFont val="Arial"/>
        <family val="2"/>
      </rPr>
      <t>if applicable</t>
    </r>
    <r>
      <rPr>
        <b/>
        <sz val="10"/>
        <rFont val="Arial"/>
        <family val="2"/>
      </rPr>
      <t>)</t>
    </r>
  </si>
  <si>
    <r>
      <t>*Comorbidity Weight Factors (DOH)                                                       (</t>
    </r>
    <r>
      <rPr>
        <b/>
        <sz val="9"/>
        <rFont val="Arial"/>
        <family val="2"/>
      </rPr>
      <t>If more than 1 exists, use highest weight factor)</t>
    </r>
  </si>
  <si>
    <r>
      <t xml:space="preserve">Repeat for </t>
    </r>
    <r>
      <rPr>
        <b/>
        <u val="single"/>
        <sz val="10"/>
        <rFont val="Arial"/>
        <family val="2"/>
      </rPr>
      <t>each</t>
    </r>
    <r>
      <rPr>
        <b/>
        <sz val="10"/>
        <rFont val="Arial"/>
        <family val="2"/>
      </rPr>
      <t xml:space="preserve"> day of the stay: Line 2 x Line 3 x Line 4 x Line 5 x Line 6 x applicable Line 7 factor. Then, add the totals from Lines 8 and 9</t>
    </r>
  </si>
  <si>
    <r>
      <t xml:space="preserve">Rate Code Key:  </t>
    </r>
    <r>
      <rPr>
        <b/>
        <sz val="10"/>
        <rFont val="Arial"/>
        <family val="2"/>
      </rPr>
      <t>Psychiatric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8"/>
        <rFont val="Arial"/>
        <family val="2"/>
      </rPr>
      <t>(2852)</t>
    </r>
  </si>
  <si>
    <t>Medicaid                  Managed Care - age 17 and under                  (excludes DME)</t>
  </si>
  <si>
    <t>Medicaid                  Managed Care - age 18 and over                   (excludes DME)</t>
  </si>
  <si>
    <t>Age Factor (17 &amp; under =1.3597, 18 &amp; over =1.0000)</t>
  </si>
  <si>
    <t>Age Factor (1.3597 already included in Line 2 above)</t>
  </si>
  <si>
    <t>Age Factor (1.0000 already included in Line 2 above)</t>
  </si>
  <si>
    <r>
      <t xml:space="preserve">Repeat for </t>
    </r>
    <r>
      <rPr>
        <b/>
        <u val="single"/>
        <sz val="10"/>
        <rFont val="Arial"/>
        <family val="2"/>
      </rPr>
      <t>each</t>
    </r>
    <r>
      <rPr>
        <b/>
        <sz val="10"/>
        <rFont val="Arial"/>
        <family val="2"/>
      </rPr>
      <t xml:space="preserve"> day of the stay: Line 2 x Line 3 x Line 5 x Line 6 x applicable Line 7 factor. Then, add the totals from Lines 8 and 9</t>
    </r>
  </si>
  <si>
    <r>
      <t xml:space="preserve">                          ALC Rates: Psychiatric </t>
    </r>
    <r>
      <rPr>
        <b/>
        <i/>
        <sz val="10"/>
        <color indexed="18"/>
        <rFont val="Arial"/>
        <family val="2"/>
      </rPr>
      <t>(2962, 2963)</t>
    </r>
  </si>
  <si>
    <t>FFS Payment Example:</t>
  </si>
  <si>
    <t>Hospital ABC rate code 2852</t>
  </si>
  <si>
    <t>Non-Operating Per Diem:  Capital + DME</t>
  </si>
  <si>
    <t>ECT with 2 Treatments during the stay (WEF Adjusted)</t>
  </si>
  <si>
    <t>$955.84 * 1.20</t>
  </si>
  <si>
    <t>$955.84 * 1.00</t>
  </si>
  <si>
    <t>PUB_IP_MA_HMO_EU (Col 5)</t>
  </si>
  <si>
    <t>PUB_IP_MA_FFS_EU_Rate Code 2852 (Col 1)</t>
  </si>
  <si>
    <t>PUB_IP_MA_FFS_EU_Rate Code 2571 (Col 2) x number of days</t>
  </si>
  <si>
    <t xml:space="preserve">PUB_IP_MA_FFS_EU_Rate Code 2570 (Col 3) x number of treatments          </t>
  </si>
  <si>
    <t>PUB_IP_MA_FFS_EU_Rate Code 2962, 2963 (Col 4)</t>
  </si>
  <si>
    <t>PUB_IP_MA_HMO_EU (Col 1)</t>
  </si>
  <si>
    <t>PUB_IP_MA_HMO_EU (Col 1a)</t>
  </si>
  <si>
    <t>PUB_IP_MA_HMO_EU (Col 2) x number of days</t>
  </si>
  <si>
    <t xml:space="preserve">PUB_IP_MA_HMO_EU (Col 4) x number of treatments        </t>
  </si>
  <si>
    <t>The SIW APR-DRG Table and other Payment Tables are available on the DOH public website at:   https://www.health.ny.gov/facilities/hospital/reimbursement/apr-drg/weights/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</si>
</sst>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1"/>
      <color indexed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36"/>
      <name val="Arial"/>
      <family val="2"/>
    </font>
    <font>
      <b/>
      <sz val="12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7030A0"/>
      <name val="Arial"/>
      <family val="2"/>
    </font>
    <font>
      <b/>
      <sz val="12"/>
      <color rgb="FF000099"/>
      <name val="Arial"/>
      <family val="2"/>
    </font>
    <font>
      <b/>
      <i/>
      <u val="single"/>
      <sz val="10"/>
      <color rgb="FF000099"/>
      <name val="Arial"/>
      <family val="2"/>
    </font>
    <font>
      <b/>
      <sz val="11"/>
      <color rgb="FF0000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8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 quotePrefix="1">
      <alignment horizontal="center" wrapText="1"/>
    </xf>
    <xf numFmtId="0" fontId="11" fillId="34" borderId="12" xfId="0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9" fillId="33" borderId="13" xfId="0" applyFont="1" applyFill="1" applyBorder="1" applyAlignment="1" quotePrefix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 quotePrefix="1">
      <alignment horizontal="left" vertical="center" wrapText="1"/>
    </xf>
    <xf numFmtId="0" fontId="9" fillId="34" borderId="13" xfId="0" applyFont="1" applyFill="1" applyBorder="1" applyAlignment="1" quotePrefix="1">
      <alignment horizontal="center"/>
    </xf>
    <xf numFmtId="0" fontId="2" fillId="35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 quotePrefix="1">
      <alignment horizontal="center"/>
    </xf>
    <xf numFmtId="0" fontId="2" fillId="36" borderId="13" xfId="0" applyFont="1" applyFill="1" applyBorder="1" applyAlignment="1">
      <alignment horizontal="left" vertical="center" wrapText="1"/>
    </xf>
    <xf numFmtId="10" fontId="2" fillId="36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/>
    </xf>
    <xf numFmtId="49" fontId="2" fillId="36" borderId="14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55" applyFont="1" applyBorder="1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10" fillId="34" borderId="12" xfId="0" applyFont="1" applyFill="1" applyBorder="1" applyAlignment="1">
      <alignment horizontal="center"/>
    </xf>
    <xf numFmtId="0" fontId="54" fillId="0" borderId="13" xfId="0" applyFont="1" applyBorder="1" applyAlignment="1">
      <alignment/>
    </xf>
    <xf numFmtId="168" fontId="54" fillId="0" borderId="13" xfId="0" applyNumberFormat="1" applyFont="1" applyBorder="1" applyAlignment="1">
      <alignment/>
    </xf>
    <xf numFmtId="0" fontId="55" fillId="0" borderId="13" xfId="0" applyFont="1" applyBorder="1" applyAlignment="1">
      <alignment/>
    </xf>
    <xf numFmtId="168" fontId="55" fillId="0" borderId="13" xfId="0" applyNumberFormat="1" applyFont="1" applyBorder="1" applyAlignment="1">
      <alignment/>
    </xf>
    <xf numFmtId="8" fontId="54" fillId="0" borderId="13" xfId="0" applyNumberFormat="1" applyFont="1" applyBorder="1" applyAlignment="1">
      <alignment/>
    </xf>
    <xf numFmtId="8" fontId="55" fillId="0" borderId="13" xfId="0" applyNumberFormat="1" applyFont="1" applyBorder="1" applyAlignment="1">
      <alignment/>
    </xf>
    <xf numFmtId="7" fontId="54" fillId="0" borderId="13" xfId="0" applyNumberFormat="1" applyFont="1" applyBorder="1" applyAlignment="1">
      <alignment/>
    </xf>
    <xf numFmtId="0" fontId="55" fillId="37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8" fontId="54" fillId="0" borderId="1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left" wrapText="1"/>
    </xf>
    <xf numFmtId="0" fontId="2" fillId="10" borderId="18" xfId="0" applyFont="1" applyFill="1" applyBorder="1" applyAlignment="1">
      <alignment horizontal="left" wrapText="1"/>
    </xf>
    <xf numFmtId="49" fontId="57" fillId="10" borderId="19" xfId="55" applyNumberFormat="1" applyFont="1" applyFill="1" applyBorder="1" applyAlignment="1">
      <alignment horizontal="right" vertical="top"/>
      <protection/>
    </xf>
    <xf numFmtId="49" fontId="58" fillId="10" borderId="20" xfId="0" applyNumberFormat="1" applyFont="1" applyFill="1" applyBorder="1" applyAlignment="1">
      <alignment horizontal="left"/>
    </xf>
    <xf numFmtId="0" fontId="2" fillId="10" borderId="0" xfId="0" applyFont="1" applyFill="1" applyBorder="1" applyAlignment="1">
      <alignment/>
    </xf>
    <xf numFmtId="0" fontId="2" fillId="10" borderId="0" xfId="0" applyFont="1" applyFill="1" applyBorder="1" applyAlignment="1">
      <alignment/>
    </xf>
    <xf numFmtId="0" fontId="2" fillId="10" borderId="18" xfId="0" applyFont="1" applyFill="1" applyBorder="1" applyAlignment="1">
      <alignment horizontal="left" wrapText="1"/>
    </xf>
    <xf numFmtId="0" fontId="2" fillId="10" borderId="21" xfId="0" applyFont="1" applyFill="1" applyBorder="1" applyAlignment="1">
      <alignment horizontal="left" wrapText="1"/>
    </xf>
    <xf numFmtId="0" fontId="59" fillId="10" borderId="13" xfId="55" applyFont="1" applyFill="1" applyBorder="1" applyAlignment="1">
      <alignment vertical="top" wrapText="1"/>
      <protection/>
    </xf>
    <xf numFmtId="0" fontId="2" fillId="0" borderId="22" xfId="0" applyFont="1" applyBorder="1" applyAlignment="1">
      <alignment/>
    </xf>
    <xf numFmtId="0" fontId="3" fillId="34" borderId="17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49" fontId="12" fillId="36" borderId="19" xfId="0" applyNumberFormat="1" applyFont="1" applyFill="1" applyBorder="1" applyAlignment="1">
      <alignment horizontal="left" vertical="center" wrapText="1"/>
    </xf>
    <xf numFmtId="49" fontId="12" fillId="36" borderId="23" xfId="0" applyNumberFormat="1" applyFont="1" applyFill="1" applyBorder="1" applyAlignment="1">
      <alignment horizontal="left" vertical="center" wrapText="1"/>
    </xf>
    <xf numFmtId="0" fontId="59" fillId="10" borderId="24" xfId="55" applyFont="1" applyFill="1" applyBorder="1" applyAlignment="1">
      <alignment horizontal="left" vertical="top" wrapText="1"/>
      <protection/>
    </xf>
    <xf numFmtId="0" fontId="59" fillId="10" borderId="23" xfId="55" applyFont="1" applyFill="1" applyBorder="1" applyAlignment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f001\bpacr_public\PACR\Various_Bureau_Directories\Rebasing%20Inpt%20and%20Opd\Rates_Psych%20Initial_Ref050\PUB_Files&amp;Billing_Manuals\Billing_Manuals(IN%20PROCESS)\doh_ffs&amp;mmc_psych_pymt_wks_oct_20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ychOn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L7" sqref="L7"/>
    </sheetView>
  </sheetViews>
  <sheetFormatPr defaultColWidth="8.8515625" defaultRowHeight="12.75"/>
  <cols>
    <col min="1" max="1" width="7.140625" style="19" customWidth="1"/>
    <col min="2" max="2" width="44.28125" style="18" customWidth="1"/>
    <col min="3" max="3" width="27.7109375" style="4" customWidth="1"/>
    <col min="4" max="5" width="27.8515625" style="4" customWidth="1"/>
    <col min="6" max="16384" width="8.8515625" style="4" customWidth="1"/>
  </cols>
  <sheetData>
    <row r="1" spans="1:5" ht="80.25" thickBot="1">
      <c r="A1" s="1" t="s">
        <v>42</v>
      </c>
      <c r="B1" s="2" t="s">
        <v>6</v>
      </c>
      <c r="C1" s="21" t="s">
        <v>39</v>
      </c>
      <c r="D1" s="21" t="s">
        <v>97</v>
      </c>
      <c r="E1" s="21" t="s">
        <v>96</v>
      </c>
    </row>
    <row r="2" spans="1:5" ht="15" customHeight="1">
      <c r="A2" s="63" t="s">
        <v>5</v>
      </c>
      <c r="B2" s="64"/>
      <c r="C2" s="3" t="s">
        <v>7</v>
      </c>
      <c r="D2" s="3" t="s">
        <v>7</v>
      </c>
      <c r="E2" s="3" t="s">
        <v>7</v>
      </c>
    </row>
    <row r="3" spans="1:5" ht="12.75">
      <c r="A3" s="22" t="s">
        <v>16</v>
      </c>
      <c r="B3" s="6" t="s">
        <v>4</v>
      </c>
      <c r="C3" s="20"/>
      <c r="D3" s="20"/>
      <c r="E3" s="20"/>
    </row>
    <row r="4" spans="1:5" ht="18" customHeight="1">
      <c r="A4" s="6"/>
      <c r="B4" s="6" t="s">
        <v>2</v>
      </c>
      <c r="C4" s="7" t="s">
        <v>0</v>
      </c>
      <c r="D4" s="7" t="str">
        <f aca="true" t="shared" si="0" ref="D4:E6">C4</f>
        <v>Medical Record</v>
      </c>
      <c r="E4" s="7" t="str">
        <f t="shared" si="0"/>
        <v>Medical Record</v>
      </c>
    </row>
    <row r="5" spans="1:5" ht="18" customHeight="1">
      <c r="A5" s="6"/>
      <c r="B5" s="10" t="s">
        <v>8</v>
      </c>
      <c r="C5" s="7" t="s">
        <v>0</v>
      </c>
      <c r="D5" s="7" t="str">
        <f t="shared" si="0"/>
        <v>Medical Record</v>
      </c>
      <c r="E5" s="7" t="str">
        <f t="shared" si="0"/>
        <v>Medical Record</v>
      </c>
    </row>
    <row r="6" spans="1:5" ht="18" customHeight="1">
      <c r="A6" s="6"/>
      <c r="B6" s="10" t="s">
        <v>9</v>
      </c>
      <c r="C6" s="7" t="s">
        <v>3</v>
      </c>
      <c r="D6" s="7" t="str">
        <f t="shared" si="0"/>
        <v>Line 1a - Line 1b</v>
      </c>
      <c r="E6" s="7" t="str">
        <f t="shared" si="0"/>
        <v>Line 1a - Line 1b</v>
      </c>
    </row>
    <row r="7" spans="1:5" ht="47.25" customHeight="1">
      <c r="A7" s="22" t="s">
        <v>18</v>
      </c>
      <c r="B7" s="9" t="s">
        <v>91</v>
      </c>
      <c r="C7" s="7" t="s">
        <v>110</v>
      </c>
      <c r="D7" s="51" t="s">
        <v>114</v>
      </c>
      <c r="E7" s="51" t="s">
        <v>115</v>
      </c>
    </row>
    <row r="8" spans="1:5" ht="25.5">
      <c r="A8" s="22" t="s">
        <v>17</v>
      </c>
      <c r="B8" s="32" t="s">
        <v>47</v>
      </c>
      <c r="C8" s="33" t="s">
        <v>90</v>
      </c>
      <c r="D8" s="33" t="str">
        <f>C8</f>
        <v>*SIW APR-DRG Table (DOH) - Psych</v>
      </c>
      <c r="E8" s="33" t="str">
        <f>D8</f>
        <v>*SIW APR-DRG Table (DOH) - Psych</v>
      </c>
    </row>
    <row r="9" spans="1:5" ht="25.5">
      <c r="A9" s="22" t="s">
        <v>13</v>
      </c>
      <c r="B9" s="32" t="s">
        <v>48</v>
      </c>
      <c r="C9" s="33" t="s">
        <v>98</v>
      </c>
      <c r="D9" s="33" t="s">
        <v>100</v>
      </c>
      <c r="E9" s="33" t="s">
        <v>99</v>
      </c>
    </row>
    <row r="10" spans="1:5" ht="27.75" customHeight="1">
      <c r="A10" s="22" t="s">
        <v>14</v>
      </c>
      <c r="B10" s="32" t="s">
        <v>92</v>
      </c>
      <c r="C10" s="33">
        <v>1.0599</v>
      </c>
      <c r="D10" s="33">
        <f>C10</f>
        <v>1.0599</v>
      </c>
      <c r="E10" s="33">
        <f>D10</f>
        <v>1.0599</v>
      </c>
    </row>
    <row r="11" spans="1:5" ht="50.25">
      <c r="A11" s="22" t="s">
        <v>15</v>
      </c>
      <c r="B11" s="32" t="s">
        <v>49</v>
      </c>
      <c r="C11" s="33" t="s">
        <v>93</v>
      </c>
      <c r="D11" s="33" t="s">
        <v>93</v>
      </c>
      <c r="E11" s="33" t="s">
        <v>93</v>
      </c>
    </row>
    <row r="12" spans="1:5" ht="51.75">
      <c r="A12" s="22" t="s">
        <v>19</v>
      </c>
      <c r="B12" s="32" t="s">
        <v>89</v>
      </c>
      <c r="C12" s="33" t="s">
        <v>50</v>
      </c>
      <c r="D12" s="33" t="str">
        <f>C12</f>
        <v>Days 1-4=1.20                                Days 5-11=1.00                                 Days 12-22=0.96                                Days 23 &amp; over=0.92</v>
      </c>
      <c r="E12" s="33" t="str">
        <f>D12</f>
        <v>Days 1-4=1.20                                Days 5-11=1.00                                 Days 12-22=0.96                                Days 23 &amp; over=0.92</v>
      </c>
    </row>
    <row r="13" spans="1:5" ht="39">
      <c r="A13" s="22" t="s">
        <v>20</v>
      </c>
      <c r="B13" s="32" t="s">
        <v>51</v>
      </c>
      <c r="C13" s="7" t="s">
        <v>111</v>
      </c>
      <c r="D13" s="51" t="s">
        <v>116</v>
      </c>
      <c r="E13" s="51" t="s">
        <v>116</v>
      </c>
    </row>
    <row r="14" spans="1:5" ht="39">
      <c r="A14" s="22" t="s">
        <v>21</v>
      </c>
      <c r="B14" s="32" t="s">
        <v>52</v>
      </c>
      <c r="C14" s="31" t="s">
        <v>112</v>
      </c>
      <c r="D14" s="52" t="s">
        <v>117</v>
      </c>
      <c r="E14" s="52" t="s">
        <v>117</v>
      </c>
    </row>
    <row r="15" spans="1:5" ht="71.25" customHeight="1">
      <c r="A15" s="22" t="s">
        <v>31</v>
      </c>
      <c r="B15" s="32" t="s">
        <v>87</v>
      </c>
      <c r="C15" s="33" t="s">
        <v>94</v>
      </c>
      <c r="D15" s="33" t="s">
        <v>101</v>
      </c>
      <c r="E15" s="33" t="s">
        <v>101</v>
      </c>
    </row>
    <row r="16" spans="1:5" ht="14.25" customHeight="1">
      <c r="A16" s="65" t="s">
        <v>23</v>
      </c>
      <c r="B16" s="66"/>
      <c r="C16" s="34" t="s">
        <v>36</v>
      </c>
      <c r="D16" s="34" t="s">
        <v>36</v>
      </c>
      <c r="E16" s="34" t="s">
        <v>36</v>
      </c>
    </row>
    <row r="17" spans="1:5" ht="17.25" customHeight="1">
      <c r="A17" s="22" t="s">
        <v>32</v>
      </c>
      <c r="B17" s="10" t="s">
        <v>22</v>
      </c>
      <c r="C17" s="5"/>
      <c r="D17" s="5"/>
      <c r="E17" s="5"/>
    </row>
    <row r="18" spans="1:5" ht="25.5">
      <c r="A18" s="23" t="s">
        <v>10</v>
      </c>
      <c r="B18" s="10" t="s">
        <v>37</v>
      </c>
      <c r="C18" s="31" t="s">
        <v>113</v>
      </c>
      <c r="D18" s="52" t="s">
        <v>109</v>
      </c>
      <c r="E18" s="52" t="s">
        <v>109</v>
      </c>
    </row>
    <row r="19" spans="1:5" ht="19.5" customHeight="1">
      <c r="A19" s="23" t="s">
        <v>11</v>
      </c>
      <c r="B19" s="6" t="s">
        <v>1</v>
      </c>
      <c r="C19" s="7" t="s">
        <v>24</v>
      </c>
      <c r="D19" s="7" t="str">
        <f>C19</f>
        <v>Line 1b</v>
      </c>
      <c r="E19" s="7" t="str">
        <f>D19</f>
        <v>Line 1b</v>
      </c>
    </row>
    <row r="20" spans="1:5" ht="19.5" customHeight="1">
      <c r="A20" s="23" t="s">
        <v>12</v>
      </c>
      <c r="B20" s="6" t="s">
        <v>25</v>
      </c>
      <c r="C20" s="8" t="s">
        <v>53</v>
      </c>
      <c r="D20" s="8" t="str">
        <f>C20</f>
        <v>Line 11a x Line 11b</v>
      </c>
      <c r="E20" s="8" t="str">
        <f>D20</f>
        <v>Line 11a x Line 11b</v>
      </c>
    </row>
    <row r="21" spans="1:5" ht="13.5" customHeight="1">
      <c r="A21" s="67" t="s">
        <v>34</v>
      </c>
      <c r="B21" s="68"/>
      <c r="C21" s="11"/>
      <c r="D21" s="11"/>
      <c r="E21" s="11"/>
    </row>
    <row r="22" spans="1:5" ht="25.5">
      <c r="A22" s="24" t="s">
        <v>33</v>
      </c>
      <c r="B22" s="6" t="s">
        <v>38</v>
      </c>
      <c r="C22" s="7" t="s">
        <v>54</v>
      </c>
      <c r="D22" s="7" t="str">
        <f>C22</f>
        <v>Line 10 + Line 11c</v>
      </c>
      <c r="E22" s="7" t="str">
        <f>D22</f>
        <v>Line 10 + Line 11c</v>
      </c>
    </row>
    <row r="23" spans="1:5" ht="12.75">
      <c r="A23" s="25"/>
      <c r="B23" s="12"/>
      <c r="C23" s="13"/>
      <c r="D23" s="13"/>
      <c r="E23" s="13"/>
    </row>
    <row r="24" spans="1:5" ht="13.5">
      <c r="A24" s="69" t="s">
        <v>44</v>
      </c>
      <c r="B24" s="70"/>
      <c r="C24" s="14" t="s">
        <v>7</v>
      </c>
      <c r="D24" s="14" t="s">
        <v>7</v>
      </c>
      <c r="E24" s="14" t="s">
        <v>7</v>
      </c>
    </row>
    <row r="25" spans="1:5" ht="25.5">
      <c r="A25" s="26" t="s">
        <v>26</v>
      </c>
      <c r="B25" s="15" t="s">
        <v>46</v>
      </c>
      <c r="C25" s="16" t="s">
        <v>43</v>
      </c>
      <c r="D25" s="16" t="str">
        <f aca="true" t="shared" si="1" ref="D25:E28">C25</f>
        <v>4/1/09 Forward ==&gt; 7.04%</v>
      </c>
      <c r="E25" s="16" t="str">
        <f t="shared" si="1"/>
        <v>4/1/09 Forward ==&gt; 7.04%</v>
      </c>
    </row>
    <row r="26" spans="1:5" ht="15.75" customHeight="1">
      <c r="A26" s="26" t="s">
        <v>27</v>
      </c>
      <c r="B26" s="15" t="s">
        <v>30</v>
      </c>
      <c r="C26" s="16" t="s">
        <v>55</v>
      </c>
      <c r="D26" s="16" t="str">
        <f t="shared" si="1"/>
        <v>Line 12 x Line A</v>
      </c>
      <c r="E26" s="16" t="str">
        <f t="shared" si="1"/>
        <v>Line 12 x Line A</v>
      </c>
    </row>
    <row r="27" spans="1:5" ht="39" customHeight="1">
      <c r="A27" s="26" t="s">
        <v>28</v>
      </c>
      <c r="B27" s="15" t="s">
        <v>41</v>
      </c>
      <c r="C27" s="17" t="s">
        <v>45</v>
      </c>
      <c r="D27" s="17" t="str">
        <f t="shared" si="1"/>
        <v>Line 12</v>
      </c>
      <c r="E27" s="17" t="str">
        <f t="shared" si="1"/>
        <v>Line 12</v>
      </c>
    </row>
    <row r="28" spans="1:5" ht="48" customHeight="1">
      <c r="A28" s="27" t="s">
        <v>29</v>
      </c>
      <c r="B28" s="28" t="s">
        <v>40</v>
      </c>
      <c r="C28" s="29" t="s">
        <v>56</v>
      </c>
      <c r="D28" s="29" t="str">
        <f t="shared" si="1"/>
        <v>Line 12 + Line B</v>
      </c>
      <c r="E28" s="29" t="str">
        <f t="shared" si="1"/>
        <v>Line 12 + Line B</v>
      </c>
    </row>
    <row r="29" spans="1:5" ht="30" customHeight="1">
      <c r="A29" s="55" t="s">
        <v>35</v>
      </c>
      <c r="B29" s="71" t="s">
        <v>118</v>
      </c>
      <c r="C29" s="71"/>
      <c r="D29" s="72"/>
      <c r="E29" s="61"/>
    </row>
    <row r="30" spans="1:5" ht="12.75">
      <c r="A30" s="56" t="s">
        <v>95</v>
      </c>
      <c r="B30" s="57"/>
      <c r="C30" s="58"/>
      <c r="D30" s="58"/>
      <c r="E30" s="30"/>
    </row>
    <row r="31" spans="1:5" ht="12.75" customHeight="1">
      <c r="A31" s="53" t="s">
        <v>102</v>
      </c>
      <c r="B31" s="54"/>
      <c r="C31" s="54"/>
      <c r="D31" s="59"/>
      <c r="E31" s="60"/>
    </row>
    <row r="32" spans="2:5" ht="12.75">
      <c r="B32" s="49" t="s">
        <v>103</v>
      </c>
      <c r="C32" s="50"/>
      <c r="D32" s="62"/>
      <c r="E32" s="62"/>
    </row>
    <row r="33" spans="2:5" ht="12.75">
      <c r="B33" s="35" t="s">
        <v>57</v>
      </c>
      <c r="C33" s="35" t="s">
        <v>58</v>
      </c>
      <c r="D33" s="35"/>
      <c r="E33" s="35">
        <v>0.9444</v>
      </c>
    </row>
    <row r="34" spans="2:5" ht="12.75">
      <c r="B34" s="35" t="s">
        <v>59</v>
      </c>
      <c r="C34" s="35" t="s">
        <v>60</v>
      </c>
      <c r="D34" s="35"/>
      <c r="E34" s="35">
        <v>1.3597</v>
      </c>
    </row>
    <row r="35" spans="2:5" ht="12.75">
      <c r="B35" s="35" t="s">
        <v>61</v>
      </c>
      <c r="C35" s="35" t="s">
        <v>62</v>
      </c>
      <c r="D35" s="35"/>
      <c r="E35" s="35">
        <v>1.0599</v>
      </c>
    </row>
    <row r="36" spans="2:5" ht="12.75">
      <c r="B36" s="35" t="s">
        <v>63</v>
      </c>
      <c r="C36" s="35" t="s">
        <v>64</v>
      </c>
      <c r="D36" s="36"/>
      <c r="E36" s="36">
        <v>1.4046</v>
      </c>
    </row>
    <row r="37" spans="2:5" ht="12.75">
      <c r="B37" s="37" t="s">
        <v>65</v>
      </c>
      <c r="C37" s="37" t="str">
        <f>E33&amp;" * "&amp;E34&amp;" * "&amp;E35&amp;" * "&amp;E36</f>
        <v>0.9444 * 1.3597 * 1.0599 * 1.4046</v>
      </c>
      <c r="D37" s="38"/>
      <c r="E37" s="38">
        <f>E33*E34*E35*E36</f>
        <v>1.9116863192541673</v>
      </c>
    </row>
    <row r="38" spans="2:5" ht="12.75">
      <c r="B38" s="35" t="s">
        <v>66</v>
      </c>
      <c r="C38" s="35" t="s">
        <v>104</v>
      </c>
      <c r="D38" s="39"/>
      <c r="E38" s="39">
        <v>500</v>
      </c>
    </row>
    <row r="39" spans="2:5" ht="12.75">
      <c r="B39" s="37" t="s">
        <v>67</v>
      </c>
      <c r="C39" s="37" t="s">
        <v>68</v>
      </c>
      <c r="D39" s="40"/>
      <c r="E39" s="40">
        <f>E37*E38</f>
        <v>955.8431596270837</v>
      </c>
    </row>
    <row r="40" spans="2:5" ht="12.75">
      <c r="B40" s="35" t="s">
        <v>105</v>
      </c>
      <c r="C40" s="35"/>
      <c r="D40" s="41"/>
      <c r="E40" s="41">
        <v>50</v>
      </c>
    </row>
    <row r="41" spans="2:5" ht="12.75">
      <c r="B41" s="35" t="s">
        <v>106</v>
      </c>
      <c r="C41" s="35" t="s">
        <v>69</v>
      </c>
      <c r="D41" s="41"/>
      <c r="E41" s="41">
        <v>488</v>
      </c>
    </row>
    <row r="42" spans="2:5" ht="12.75">
      <c r="B42" s="43"/>
      <c r="C42" s="43"/>
      <c r="D42" s="43"/>
      <c r="E42" s="43"/>
    </row>
    <row r="43" spans="2:5" ht="12.75">
      <c r="B43" s="42" t="s">
        <v>70</v>
      </c>
      <c r="C43" s="42" t="s">
        <v>71</v>
      </c>
      <c r="D43" s="43"/>
      <c r="E43" s="43"/>
    </row>
    <row r="44" spans="2:5" ht="12.75">
      <c r="B44" s="44" t="s">
        <v>72</v>
      </c>
      <c r="C44" s="35" t="s">
        <v>107</v>
      </c>
      <c r="D44" s="39"/>
      <c r="E44" s="39">
        <f>ROUND($E$39*1.2,2)</f>
        <v>1147.01</v>
      </c>
    </row>
    <row r="45" spans="2:5" ht="12.75">
      <c r="B45" s="44" t="s">
        <v>73</v>
      </c>
      <c r="C45" s="35" t="s">
        <v>107</v>
      </c>
      <c r="D45" s="39"/>
      <c r="E45" s="39">
        <f>ROUND($E$39*1.2,2)</f>
        <v>1147.01</v>
      </c>
    </row>
    <row r="46" spans="2:5" ht="12.75">
      <c r="B46" s="44" t="s">
        <v>74</v>
      </c>
      <c r="C46" s="35" t="s">
        <v>107</v>
      </c>
      <c r="D46" s="39"/>
      <c r="E46" s="39">
        <f>ROUND($E$39*1.2,2)</f>
        <v>1147.01</v>
      </c>
    </row>
    <row r="47" spans="2:5" ht="12.75">
      <c r="B47" s="44" t="s">
        <v>75</v>
      </c>
      <c r="C47" s="35" t="s">
        <v>107</v>
      </c>
      <c r="D47" s="39"/>
      <c r="E47" s="39">
        <f>ROUND($E$39*1.2,2)</f>
        <v>1147.01</v>
      </c>
    </row>
    <row r="48" spans="2:5" ht="12.75">
      <c r="B48" s="44" t="s">
        <v>76</v>
      </c>
      <c r="C48" s="35" t="s">
        <v>108</v>
      </c>
      <c r="D48" s="39"/>
      <c r="E48" s="39">
        <f aca="true" t="shared" si="2" ref="E48:E53">ROUND($E$39*1,2)</f>
        <v>955.84</v>
      </c>
    </row>
    <row r="49" spans="2:5" ht="12.75">
      <c r="B49" s="44" t="s">
        <v>77</v>
      </c>
      <c r="C49" s="35" t="s">
        <v>108</v>
      </c>
      <c r="D49" s="39"/>
      <c r="E49" s="39">
        <f t="shared" si="2"/>
        <v>955.84</v>
      </c>
    </row>
    <row r="50" spans="2:5" ht="12.75">
      <c r="B50" s="44" t="s">
        <v>78</v>
      </c>
      <c r="C50" s="35" t="s">
        <v>108</v>
      </c>
      <c r="D50" s="39"/>
      <c r="E50" s="39">
        <f t="shared" si="2"/>
        <v>955.84</v>
      </c>
    </row>
    <row r="51" spans="2:5" ht="12.75">
      <c r="B51" s="44" t="s">
        <v>79</v>
      </c>
      <c r="C51" s="35" t="s">
        <v>108</v>
      </c>
      <c r="D51" s="39"/>
      <c r="E51" s="39">
        <f t="shared" si="2"/>
        <v>955.84</v>
      </c>
    </row>
    <row r="52" spans="2:5" ht="12.75">
      <c r="B52" s="44" t="s">
        <v>80</v>
      </c>
      <c r="C52" s="35" t="s">
        <v>108</v>
      </c>
      <c r="D52" s="39"/>
      <c r="E52" s="39">
        <f t="shared" si="2"/>
        <v>955.84</v>
      </c>
    </row>
    <row r="53" spans="2:5" ht="13.5" thickBot="1">
      <c r="B53" s="45" t="s">
        <v>81</v>
      </c>
      <c r="C53" s="35" t="s">
        <v>108</v>
      </c>
      <c r="D53" s="39"/>
      <c r="E53" s="39">
        <f t="shared" si="2"/>
        <v>955.84</v>
      </c>
    </row>
    <row r="54" spans="2:5" ht="12.75">
      <c r="B54" s="46" t="s">
        <v>82</v>
      </c>
      <c r="C54" s="47"/>
      <c r="D54" s="48"/>
      <c r="E54" s="48">
        <f>SUM(E44:E53)</f>
        <v>10323.08</v>
      </c>
    </row>
    <row r="55" spans="2:5" ht="12.75">
      <c r="B55" s="44" t="s">
        <v>83</v>
      </c>
      <c r="C55" s="35" t="s">
        <v>84</v>
      </c>
      <c r="D55" s="39"/>
      <c r="E55" s="39">
        <f>E40*10</f>
        <v>500</v>
      </c>
    </row>
    <row r="56" spans="2:5" ht="12.75">
      <c r="B56" s="44" t="s">
        <v>85</v>
      </c>
      <c r="C56" s="43"/>
      <c r="D56" s="41"/>
      <c r="E56" s="41">
        <f>E41</f>
        <v>488</v>
      </c>
    </row>
    <row r="57" spans="2:5" ht="12.75">
      <c r="B57" s="37" t="s">
        <v>86</v>
      </c>
      <c r="C57" s="43"/>
      <c r="D57" s="40"/>
      <c r="E57" s="40">
        <f>SUM(E54:E56)</f>
        <v>11311.08</v>
      </c>
    </row>
    <row r="58" ht="12.75">
      <c r="B58" s="18" t="s">
        <v>88</v>
      </c>
    </row>
  </sheetData>
  <sheetProtection/>
  <mergeCells count="5">
    <mergeCell ref="A2:B2"/>
    <mergeCell ref="A16:B16"/>
    <mergeCell ref="A21:B21"/>
    <mergeCell ref="A24:B24"/>
    <mergeCell ref="B29:D29"/>
  </mergeCells>
  <printOptions horizontalCentered="1"/>
  <pageMargins left="0.17" right="0.25" top="0.93" bottom="0.35" header="0.17" footer="0.16"/>
  <pageSetup horizontalDpi="600" verticalDpi="600" orientation="landscape" scale="77" r:id="rId2"/>
  <headerFooter alignWithMargins="0">
    <oddHeader>&amp;L&amp;G&amp;C&amp;"Arial,Bold"&amp;12MEDICAID - TRADITIONAL AND MANAGED CARE
PSYCH REFORM ONLY PAYMENTS&amp;RSample Payment
Calculation Worksheet</oddHeader>
    <oddFooter>&amp;L&amp;A&amp;CPage &amp;P of &amp;N&amp;RAug 2021</oddFooter>
  </headerFooter>
  <rowBreaks count="1" manualBreakCount="1">
    <brk id="22" max="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Health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DHCF</dc:creator>
  <cp:keywords/>
  <dc:description/>
  <cp:lastModifiedBy>Georgia R Wohnsen</cp:lastModifiedBy>
  <cp:lastPrinted>2022-03-15T20:15:17Z</cp:lastPrinted>
  <dcterms:created xsi:type="dcterms:W3CDTF">2003-05-01T18:45:15Z</dcterms:created>
  <dcterms:modified xsi:type="dcterms:W3CDTF">2022-03-18T16:58:18Z</dcterms:modified>
  <cp:category/>
  <cp:version/>
  <cp:contentType/>
  <cp:contentStatus/>
</cp:coreProperties>
</file>