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45" windowWidth="14880" windowHeight="6060" tabRatio="896" activeTab="0"/>
  </bookViews>
  <sheets>
    <sheet name="A. Pricing Schedule" sheetId="1" r:id="rId1"/>
    <sheet name="B. ProjPlanDDICert" sheetId="2" r:id="rId2"/>
    <sheet name="C. Operations Base Fee" sheetId="3" r:id="rId3"/>
    <sheet name="D. Operations Adjustment" sheetId="4" r:id="rId4"/>
    <sheet name="E. Sys&amp;Op Enhancements" sheetId="5" r:id="rId5"/>
    <sheet name="F. Transition" sheetId="6" r:id="rId6"/>
  </sheets>
  <definedNames>
    <definedName name="_xlnm.Print_Area" localSheetId="1">'B. ProjPlanDDICert'!$A$1:$G$49</definedName>
  </definedNames>
  <calcPr fullCalcOnLoad="1"/>
</workbook>
</file>

<file path=xl/sharedStrings.xml><?xml version="1.0" encoding="utf-8"?>
<sst xmlns="http://schemas.openxmlformats.org/spreadsheetml/2006/main" count="270" uniqueCount="146">
  <si>
    <t>Total Price</t>
  </si>
  <si>
    <t/>
  </si>
  <si>
    <t>Pricing Schedule A</t>
  </si>
  <si>
    <t>Pricing Element</t>
  </si>
  <si>
    <t>Contract Year 1</t>
  </si>
  <si>
    <t>Contract Year 2</t>
  </si>
  <si>
    <t>Contract Year 3</t>
  </si>
  <si>
    <t>Contract Year 4</t>
  </si>
  <si>
    <t>Contract Year 5</t>
  </si>
  <si>
    <t>Total</t>
  </si>
  <si>
    <t>n/a</t>
  </si>
  <si>
    <t>2. Operations Base Fee (Schedule C)</t>
  </si>
  <si>
    <t>3. Operations Adjustment (Schedule D)</t>
  </si>
  <si>
    <t>4. Systems and Operational Enhancement Payments Staff
      (Schedule E)</t>
  </si>
  <si>
    <t>5. Transition
     (Schedule F)</t>
  </si>
  <si>
    <t>6. Reimbursable (Postage)</t>
  </si>
  <si>
    <t>Pricing Schedule B</t>
  </si>
  <si>
    <t>Implementation Price</t>
  </si>
  <si>
    <t>Scheduled Completion: Contract Year 1, 2 or 3</t>
  </si>
  <si>
    <t>Contract year 2</t>
  </si>
  <si>
    <t>Contract year 3</t>
  </si>
  <si>
    <t>Totals</t>
  </si>
  <si>
    <t>Pricing Schedule D</t>
  </si>
  <si>
    <t>Pricing Schedule E</t>
  </si>
  <si>
    <t>Operations Adjustment</t>
  </si>
  <si>
    <t>Pricing Schedule C</t>
  </si>
  <si>
    <t>Transaction Type</t>
  </si>
  <si>
    <t>Pricing Schedule F</t>
  </si>
  <si>
    <t>Systems and Operational Enhancement Payments Staff</t>
  </si>
  <si>
    <t>Price Offer for All Transition Effort</t>
  </si>
  <si>
    <t>Transition</t>
  </si>
  <si>
    <t>Monthly Proposed Price</t>
  </si>
  <si>
    <t>Total Annual Price</t>
  </si>
  <si>
    <t>Development Manager</t>
  </si>
  <si>
    <t>Senior Business Analyst</t>
  </si>
  <si>
    <t>Business Analyst</t>
  </si>
  <si>
    <t>Senior Developer</t>
  </si>
  <si>
    <t>Developer</t>
  </si>
  <si>
    <t>Database Specialist</t>
  </si>
  <si>
    <t>Network Specialist</t>
  </si>
  <si>
    <t>Trainer</t>
  </si>
  <si>
    <t>Technical Writer</t>
  </si>
  <si>
    <t>Hourly Rate</t>
  </si>
  <si>
    <t>Annual Hours</t>
  </si>
  <si>
    <t>Vendor:</t>
  </si>
  <si>
    <t>Notes:</t>
  </si>
  <si>
    <t>Contract Year 1 Price</t>
  </si>
  <si>
    <t>Annual Proposed Price</t>
  </si>
  <si>
    <t>Policy Analyst</t>
  </si>
  <si>
    <t>Systems Analyst</t>
  </si>
  <si>
    <t>Operations Base Fee</t>
  </si>
  <si>
    <t>Payment Percentage</t>
  </si>
  <si>
    <t>Prior approvals processed</t>
  </si>
  <si>
    <t>Milestone</t>
  </si>
  <si>
    <t xml:space="preserve">Provider screening, enrollment, and recertification </t>
  </si>
  <si>
    <t>Provider servicing, documentation, communication, and education</t>
  </si>
  <si>
    <t>Program integrity and fraud prevention activities (in coordination with the Office of the Medicaid Inspector General)</t>
  </si>
  <si>
    <t>Prior approval of certain services (Dental, Orthodontic, DME, supplies, private duty nursing, high-tech radiology procedures, out of state inpatient and nursing home services, personal care services)</t>
  </si>
  <si>
    <t xml:space="preserve">MEIPASS - Electronic Health Records (EHR) incentive program </t>
  </si>
  <si>
    <t>Specific benefit carve-outs for Medicaid members participating in the managed care population</t>
  </si>
  <si>
    <t>Coordination of benefits (private third-party liability, Medicare dual-eligibles)</t>
  </si>
  <si>
    <t xml:space="preserve">Grievance and appeals processes for members and providers including fair hearings </t>
  </si>
  <si>
    <t>MMIS Certification</t>
  </si>
  <si>
    <t>Completion of Development/Configuration</t>
  </si>
  <si>
    <t>Completion of Implementation/ User Acceptance Testing (UAT)</t>
  </si>
  <si>
    <t>Submission of Project Planning Documents</t>
  </si>
  <si>
    <t>Release 1</t>
  </si>
  <si>
    <t>Release 2</t>
  </si>
  <si>
    <t>Release*</t>
  </si>
  <si>
    <t>* Major (not exhaustive) Release Components</t>
  </si>
  <si>
    <t>Per Transaction Pricing</t>
  </si>
  <si>
    <t>Above Baseline (Fee)</t>
  </si>
  <si>
    <t xml:space="preserve">2. Transaction Pricing is used to determine the fees for types of transactions above the transaction estimated baseline on a per transaction fee basis to the maximum transaction fee amounts.  </t>
  </si>
  <si>
    <t>Claims processed</t>
  </si>
  <si>
    <t>Department-initiated adjustments processed</t>
  </si>
  <si>
    <t>Provider enrollments/re-certifications</t>
  </si>
  <si>
    <t>Project Planning, DDI and Certification</t>
  </si>
  <si>
    <t xml:space="preserve">4. Vendors must enter the dollar amount in a currency format. The total dollar amount will be rounded to the nearest whole penny.  </t>
  </si>
  <si>
    <r>
      <t xml:space="preserve">1. Project Planning/ DDI/ Certification (Schedule B)
</t>
    </r>
    <r>
      <rPr>
        <sz val="8"/>
        <rFont val="Arial"/>
        <family val="2"/>
      </rPr>
      <t>The total Project Planning, DDI, and Certification price MUST be less than or equal to 25% of the proposed Total Price.</t>
    </r>
  </si>
  <si>
    <t>Replacement System Transaction Projection</t>
  </si>
  <si>
    <t>Thresholds to Initiate Per Transaction Fee</t>
  </si>
  <si>
    <t>1. NYS will only pay on a per transaction basis for the above processes and will not pay on a per transaction basis forsubcomponents or  work flow steps of the above processes.</t>
  </si>
  <si>
    <t>Pharmacy Benefit Management (EPIC, NYPS and other components that can go live separately from the Medicaid medical claims system)</t>
  </si>
  <si>
    <t xml:space="preserve">Pharmacy Benefit Management components that could not go live in Phase 1. </t>
  </si>
  <si>
    <t xml:space="preserve">Notes: </t>
  </si>
  <si>
    <t>Project Operations Pricing</t>
  </si>
  <si>
    <t>7. Potential Annual Satisfaction Incentive</t>
  </si>
  <si>
    <t>Annual Satisfaction Survey Incentives, as defined in the Service Level Agreements (RFP Section III), are determined based on Provider Satisfaction and Member Satisfaction survey results. Each survey may result in a $500,000 potential award or penalty, for a total of up to $1,000,000 per year. For total contract cost estimation and budgeting purposes, we have included $1,000,000 in annual bonus for contract years 2, 3, 4 and 5, with the understanding that the survey results will determine the actual payment or penalty. The surveys will not be conducted in year 1.</t>
  </si>
  <si>
    <t>3. Vendors need only complete the shaded cells indicating the fee for each type of transaction. The fee indicated for each type of transaction will be multiplied by the estimated number of annual transactions indicated in columns E, H, K, N, and Q to calculate the total transactions price for each contract year.  These estimates are presented as a high-end scenario for transactions used for cost proposal comparison and budgeting purposes, and not as an exhibit of actual transactions or costs</t>
  </si>
  <si>
    <t xml:space="preserve">Pricing Schedule A summarizes the costs for all contractor activities during the base contract period, including the project planning, design, implementation and certification of the MAS procurement and four (4) years of operations and system and operational enhancement activities. The Total Price on this schedule should equal the sum of all other pricing schedule totals. In the following tabs, vendors should enter the dollar amount in a currency format rounded to two decimal places. The Department preserves the option to receive line item reports on all costs. The vendor should insert its name in cell B8 of the spreadsheet. </t>
  </si>
  <si>
    <t>Labor Category</t>
  </si>
  <si>
    <r>
      <t xml:space="preserve">1. Operational vs. DDI costs: When a particular function or capability is not yet operational, costs associated with it are expected to be included in Pricing Schedule B. </t>
    </r>
    <r>
      <rPr>
        <b/>
        <sz val="10"/>
        <rFont val="Arial"/>
        <family val="2"/>
      </rPr>
      <t>No operational costs are expected prior to month 10, unless a vendor proposes to bring the Phase 1 component of Provider Enrollment/Recertification live earlier than required (optional).</t>
    </r>
    <r>
      <rPr>
        <sz val="10"/>
        <rFont val="Arial"/>
        <family val="2"/>
      </rPr>
      <t xml:space="preserve"> All other functional components should be priced as going live on the dates DOH projects (summary provided in Pricing Schedule B).  Vendors must enter values in a format of whole dollars.</t>
    </r>
  </si>
  <si>
    <r>
      <t xml:space="preserve">Pricing Schedule B includes all planning, development/configuration, implementation, User Acceptance Testing (UAT), and certification pricing for the MAS procurement expressed as a fixed price. Payment for each milestone will be made upon completion to the Department’s satisfaction and calculated using the percentages identified in Column B. Vendors need only insert the total implementation price proposed in the shaded cell (C29). Vendors must enter the dollar amount in a currency format. Values entered will display as whole dollars.  
</t>
    </r>
    <r>
      <rPr>
        <b/>
        <sz val="10"/>
        <rFont val="Arial"/>
        <family val="2"/>
      </rPr>
      <t xml:space="preserve">The total Project Planning, DDI, and Certification price MUST be less than or equal to 25% of the proposed Total Price on Pricing Schedule A. </t>
    </r>
  </si>
  <si>
    <t xml:space="preserve">In Pricing Schedule E, Vendors must propose an hourly rate to each enhancement labor category. DDI and maintenance activities of the contractor's proposed solution are not considered enhancements. The cost of those activities should be included in the DDI price and Operations base fee, respectively.  The selected contractor must have capacity to support enhancement hours provided per contract year for system and operational enhancements but will only bill NYS for actual hours used at the direction of NYS for system and operational enhancement.  Annual hours provided are for evaluation purposes only; actual hours by category may vary.  The balance of unused enhancement funding shall be rolled into the following contract year.  The total annual price, plus any amount rolled forward from previous years, cannot be exceeded in any one year.
Vendors only complete the shaded cells indicating the hourly rate for each labor category. Vendors must enter the dollar amount in a currency format. Values entered will display as whole dollars.  The hourly rate must be a fully loaded rate and include all personnel, overhead, indirect, travel, profit, equipment usage, and other miscellaneous costs. The contractor will be reimbursed at the hourly rates proposed for time each individual is used on identified and approved Department projects. </t>
  </si>
  <si>
    <t xml:space="preserve">In Pricing Schedules F, vendors should submit the fixed price for all activities required to support the transition tasks required by this RFP and as detailed in the Transition Plan approved by the Department. Vendors need only insert the price in the shaded cell. Vendors must enter the dollar amount in a currency format. Values entered will display as whole dollars.  </t>
  </si>
  <si>
    <t>Contract Year 3, 4, and 5</t>
  </si>
  <si>
    <t>Contract Year 2 Price</t>
  </si>
  <si>
    <t xml:space="preserve">Development Manager </t>
  </si>
  <si>
    <r>
      <t>•</t>
    </r>
    <r>
      <rPr>
        <sz val="7"/>
        <color indexed="8"/>
        <rFont val="Times New Roman"/>
        <family val="1"/>
      </rPr>
      <t xml:space="preserve">       </t>
    </r>
    <r>
      <rPr>
        <sz val="11"/>
        <color indexed="8"/>
        <rFont val="Arial"/>
        <family val="2"/>
      </rPr>
      <t xml:space="preserve">Oversee the analysis, design, and programming of complex project </t>
    </r>
  </si>
  <si>
    <r>
      <t>•</t>
    </r>
    <r>
      <rPr>
        <sz val="7"/>
        <color indexed="8"/>
        <rFont val="Times New Roman"/>
        <family val="1"/>
      </rPr>
      <t xml:space="preserve">       </t>
    </r>
    <r>
      <rPr>
        <sz val="11"/>
        <color indexed="8"/>
        <rFont val="Arial"/>
        <family val="2"/>
      </rPr>
      <t xml:space="preserve">Assist lower level technical staff in the execution of highly technical activities </t>
    </r>
  </si>
  <si>
    <r>
      <t>•</t>
    </r>
    <r>
      <rPr>
        <sz val="7"/>
        <color indexed="8"/>
        <rFont val="Times New Roman"/>
        <family val="1"/>
      </rPr>
      <t xml:space="preserve">       </t>
    </r>
    <r>
      <rPr>
        <sz val="11"/>
        <color indexed="8"/>
        <rFont val="Arial"/>
        <family val="2"/>
      </rPr>
      <t>Coordinating activities on multiple staff projects, designing testing plans, assuring quality control, and providing technical leadership to a work unit.</t>
    </r>
  </si>
  <si>
    <t xml:space="preserve">Senior Business Analyst </t>
  </si>
  <si>
    <r>
      <t>•</t>
    </r>
    <r>
      <rPr>
        <sz val="7"/>
        <color indexed="8"/>
        <rFont val="Times New Roman"/>
        <family val="1"/>
      </rPr>
      <t xml:space="preserve">       </t>
    </r>
    <r>
      <rPr>
        <sz val="11"/>
        <color indexed="8"/>
        <rFont val="Arial"/>
        <family val="2"/>
      </rPr>
      <t>Creates logical and innovative solutions to complex problems</t>
    </r>
  </si>
  <si>
    <r>
      <t>•</t>
    </r>
    <r>
      <rPr>
        <sz val="7"/>
        <color indexed="8"/>
        <rFont val="Times New Roman"/>
        <family val="1"/>
      </rPr>
      <t xml:space="preserve">       </t>
    </r>
    <r>
      <rPr>
        <sz val="11"/>
        <color indexed="8"/>
        <rFont val="Arial"/>
        <family val="2"/>
      </rPr>
      <t xml:space="preserve">Presents proposals to stakeholders </t>
    </r>
  </si>
  <si>
    <r>
      <t>•</t>
    </r>
    <r>
      <rPr>
        <sz val="7"/>
        <color indexed="8"/>
        <rFont val="Times New Roman"/>
        <family val="1"/>
      </rPr>
      <t xml:space="preserve">       </t>
    </r>
    <r>
      <rPr>
        <sz val="11"/>
        <color indexed="8"/>
        <rFont val="Arial"/>
        <family val="2"/>
      </rPr>
      <t>Works closely with stakeholders examining existing business models and flows of data and designs an appropriate improved IT solution</t>
    </r>
  </si>
  <si>
    <r>
      <t>•</t>
    </r>
    <r>
      <rPr>
        <sz val="7"/>
        <color indexed="8"/>
        <rFont val="Times New Roman"/>
        <family val="1"/>
      </rPr>
      <t xml:space="preserve">       </t>
    </r>
    <r>
      <rPr>
        <sz val="11"/>
        <color indexed="8"/>
        <rFont val="Arial"/>
        <family val="2"/>
      </rPr>
      <t>Works closely with developers and a variety of stakeholders to ensure technical compatibility and stakeholder satisfaction</t>
    </r>
  </si>
  <si>
    <r>
      <t>•</t>
    </r>
    <r>
      <rPr>
        <sz val="7"/>
        <color indexed="8"/>
        <rFont val="Times New Roman"/>
        <family val="1"/>
      </rPr>
      <t xml:space="preserve">       </t>
    </r>
    <r>
      <rPr>
        <sz val="11"/>
        <color indexed="8"/>
        <rFont val="Arial"/>
        <family val="2"/>
      </rPr>
      <t xml:space="preserve">Designs new business process solutions to improve efficiency and productivity </t>
    </r>
  </si>
  <si>
    <r>
      <t>•</t>
    </r>
    <r>
      <rPr>
        <sz val="7"/>
        <color indexed="8"/>
        <rFont val="Times New Roman"/>
        <family val="1"/>
      </rPr>
      <t xml:space="preserve">       </t>
    </r>
    <r>
      <rPr>
        <sz val="11"/>
        <color indexed="8"/>
        <rFont val="Arial"/>
        <family val="2"/>
      </rPr>
      <t>Translates stakeholder requirements into operation and procedure documents</t>
    </r>
  </si>
  <si>
    <r>
      <t>•</t>
    </r>
    <r>
      <rPr>
        <sz val="7"/>
        <color indexed="8"/>
        <rFont val="Times New Roman"/>
        <family val="1"/>
      </rPr>
      <t xml:space="preserve">       </t>
    </r>
    <r>
      <rPr>
        <sz val="11"/>
        <color indexed="8"/>
        <rFont val="Arial"/>
        <family val="2"/>
      </rPr>
      <t>Research and develop estimates and write design specifications for proposed system modifications, as well as code and test complex computer programs</t>
    </r>
  </si>
  <si>
    <r>
      <t>•</t>
    </r>
    <r>
      <rPr>
        <sz val="7"/>
        <color indexed="8"/>
        <rFont val="Times New Roman"/>
        <family val="1"/>
      </rPr>
      <t xml:space="preserve">       </t>
    </r>
    <r>
      <rPr>
        <sz val="11"/>
        <color indexed="8"/>
        <rFont val="Arial"/>
        <family val="2"/>
      </rPr>
      <t xml:space="preserve">Service-oriented Design and Analysis </t>
    </r>
  </si>
  <si>
    <r>
      <t>•</t>
    </r>
    <r>
      <rPr>
        <sz val="7"/>
        <color indexed="8"/>
        <rFont val="Times New Roman"/>
        <family val="1"/>
      </rPr>
      <t xml:space="preserve">       </t>
    </r>
    <r>
      <rPr>
        <sz val="11"/>
        <color indexed="8"/>
        <rFont val="Arial"/>
        <family val="2"/>
      </rPr>
      <t>Workflow design, development and implementation</t>
    </r>
  </si>
  <si>
    <r>
      <t>•</t>
    </r>
    <r>
      <rPr>
        <sz val="7"/>
        <color indexed="8"/>
        <rFont val="Times New Roman"/>
        <family val="1"/>
      </rPr>
      <t xml:space="preserve">       </t>
    </r>
    <r>
      <rPr>
        <sz val="11"/>
        <color indexed="8"/>
        <rFont val="Arial"/>
        <family val="2"/>
      </rPr>
      <t xml:space="preserve">Coding and debugging applications in the proposed software languages </t>
    </r>
  </si>
  <si>
    <r>
      <t>•</t>
    </r>
    <r>
      <rPr>
        <sz val="7"/>
        <color indexed="8"/>
        <rFont val="Times New Roman"/>
        <family val="1"/>
      </rPr>
      <t xml:space="preserve">       </t>
    </r>
    <r>
      <rPr>
        <sz val="11"/>
        <color indexed="8"/>
        <rFont val="Arial"/>
        <family val="2"/>
      </rPr>
      <t>Unit test computer programs, interface with coworkers and other project personnel</t>
    </r>
  </si>
  <si>
    <r>
      <t>•</t>
    </r>
    <r>
      <rPr>
        <sz val="7"/>
        <color indexed="8"/>
        <rFont val="Times New Roman"/>
        <family val="1"/>
      </rPr>
      <t xml:space="preserve">       </t>
    </r>
    <r>
      <rPr>
        <sz val="11"/>
        <color indexed="8"/>
        <rFont val="Arial"/>
        <family val="2"/>
      </rPr>
      <t>Prepare test JCL</t>
    </r>
  </si>
  <si>
    <r>
      <t>•</t>
    </r>
    <r>
      <rPr>
        <sz val="7"/>
        <color indexed="8"/>
        <rFont val="Times New Roman"/>
        <family val="1"/>
      </rPr>
      <t xml:space="preserve">       </t>
    </r>
    <r>
      <rPr>
        <sz val="11"/>
        <color indexed="8"/>
        <rFont val="Arial"/>
        <family val="2"/>
      </rPr>
      <t xml:space="preserve">Prepare unit test cases </t>
    </r>
  </si>
  <si>
    <r>
      <t>•</t>
    </r>
    <r>
      <rPr>
        <sz val="7"/>
        <color indexed="8"/>
        <rFont val="Times New Roman"/>
        <family val="1"/>
      </rPr>
      <t xml:space="preserve">       </t>
    </r>
    <r>
      <rPr>
        <sz val="11"/>
        <color indexed="8"/>
        <rFont val="Arial"/>
        <family val="2"/>
      </rPr>
      <t>Business Rules Implementation</t>
    </r>
  </si>
  <si>
    <r>
      <t>•</t>
    </r>
    <r>
      <rPr>
        <sz val="7"/>
        <color indexed="8"/>
        <rFont val="Times New Roman"/>
        <family val="1"/>
      </rPr>
      <t xml:space="preserve">       </t>
    </r>
    <r>
      <rPr>
        <sz val="11"/>
        <color indexed="8"/>
        <rFont val="Arial"/>
        <family val="2"/>
      </rPr>
      <t>Assure computer programs are in compliance with specifications through careful review of test results</t>
    </r>
  </si>
  <si>
    <r>
      <t>•</t>
    </r>
    <r>
      <rPr>
        <sz val="7"/>
        <color indexed="8"/>
        <rFont val="Times New Roman"/>
        <family val="1"/>
      </rPr>
      <t xml:space="preserve">       </t>
    </r>
    <r>
      <rPr>
        <sz val="11"/>
        <color indexed="8"/>
        <rFont val="Arial"/>
        <family val="2"/>
      </rPr>
      <t>Assess relevant Federal and State regulations and impacts to the Medicaid program</t>
    </r>
  </si>
  <si>
    <r>
      <t>•</t>
    </r>
    <r>
      <rPr>
        <sz val="7"/>
        <color indexed="8"/>
        <rFont val="Times New Roman"/>
        <family val="1"/>
      </rPr>
      <t xml:space="preserve">       </t>
    </r>
    <r>
      <rPr>
        <sz val="11"/>
        <color indexed="8"/>
        <rFont val="Arial"/>
        <family val="2"/>
      </rPr>
      <t>Translates stakeholder requirements into design documents</t>
    </r>
  </si>
  <si>
    <r>
      <t>•</t>
    </r>
    <r>
      <rPr>
        <sz val="7"/>
        <color indexed="8"/>
        <rFont val="Times New Roman"/>
        <family val="1"/>
      </rPr>
      <t xml:space="preserve">       </t>
    </r>
    <r>
      <rPr>
        <sz val="11"/>
        <color indexed="8"/>
        <rFont val="Arial"/>
        <family val="2"/>
      </rPr>
      <t xml:space="preserve">Designs new IT solutions to improve business efficiency and productivity </t>
    </r>
  </si>
  <si>
    <r>
      <t>•</t>
    </r>
    <r>
      <rPr>
        <sz val="7"/>
        <color indexed="8"/>
        <rFont val="Times New Roman"/>
        <family val="1"/>
      </rPr>
      <t xml:space="preserve">       </t>
    </r>
    <r>
      <rPr>
        <sz val="11"/>
        <color indexed="8"/>
        <rFont val="Arial"/>
        <family val="2"/>
      </rPr>
      <t xml:space="preserve">Design and document database architecture </t>
    </r>
  </si>
  <si>
    <r>
      <t>•</t>
    </r>
    <r>
      <rPr>
        <sz val="7"/>
        <color indexed="8"/>
        <rFont val="Times New Roman"/>
        <family val="1"/>
      </rPr>
      <t xml:space="preserve">       </t>
    </r>
    <r>
      <rPr>
        <sz val="11"/>
        <color indexed="8"/>
        <rFont val="Arial"/>
        <family val="2"/>
      </rPr>
      <t xml:space="preserve">Build database scheme, tables, procedures and permissions </t>
    </r>
  </si>
  <si>
    <r>
      <t>•</t>
    </r>
    <r>
      <rPr>
        <sz val="7"/>
        <color indexed="8"/>
        <rFont val="Times New Roman"/>
        <family val="1"/>
      </rPr>
      <t xml:space="preserve">       </t>
    </r>
    <r>
      <rPr>
        <sz val="11"/>
        <color indexed="8"/>
        <rFont val="Arial"/>
        <family val="2"/>
      </rPr>
      <t xml:space="preserve">Set up data sharing and disk partitioning </t>
    </r>
  </si>
  <si>
    <r>
      <t>•</t>
    </r>
    <r>
      <rPr>
        <sz val="7"/>
        <color indexed="8"/>
        <rFont val="Times New Roman"/>
        <family val="1"/>
      </rPr>
      <t xml:space="preserve">       </t>
    </r>
    <r>
      <rPr>
        <sz val="11"/>
        <color indexed="8"/>
        <rFont val="Arial"/>
        <family val="2"/>
      </rPr>
      <t xml:space="preserve">Analyze and sustain capacity and performance requirements </t>
    </r>
  </si>
  <si>
    <r>
      <t>•</t>
    </r>
    <r>
      <rPr>
        <sz val="7"/>
        <color indexed="8"/>
        <rFont val="Times New Roman"/>
        <family val="1"/>
      </rPr>
      <t xml:space="preserve">       </t>
    </r>
    <r>
      <rPr>
        <sz val="11"/>
        <color indexed="8"/>
        <rFont val="Arial"/>
        <family val="2"/>
      </rPr>
      <t>Monitor systems and platforms for availability</t>
    </r>
  </si>
  <si>
    <r>
      <t>•</t>
    </r>
    <r>
      <rPr>
        <sz val="7"/>
        <color indexed="8"/>
        <rFont val="Times New Roman"/>
        <family val="1"/>
      </rPr>
      <t xml:space="preserve">       </t>
    </r>
    <r>
      <rPr>
        <sz val="11"/>
        <color indexed="8"/>
        <rFont val="Arial"/>
        <family val="2"/>
      </rPr>
      <t xml:space="preserve">Oversee backup, clustering, mirroring, replication and failover </t>
    </r>
  </si>
  <si>
    <r>
      <t>•</t>
    </r>
    <r>
      <rPr>
        <sz val="7"/>
        <color indexed="8"/>
        <rFont val="Times New Roman"/>
        <family val="1"/>
      </rPr>
      <t xml:space="preserve">       </t>
    </r>
    <r>
      <rPr>
        <sz val="11"/>
        <color indexed="8"/>
        <rFont val="Arial"/>
        <family val="2"/>
      </rPr>
      <t xml:space="preserve">Restore and recover corrupted databases </t>
    </r>
  </si>
  <si>
    <r>
      <t>•</t>
    </r>
    <r>
      <rPr>
        <sz val="7"/>
        <color indexed="8"/>
        <rFont val="Times New Roman"/>
        <family val="1"/>
      </rPr>
      <t xml:space="preserve">       </t>
    </r>
    <r>
      <rPr>
        <sz val="11"/>
        <color indexed="8"/>
        <rFont val="Arial"/>
        <family val="2"/>
      </rPr>
      <t xml:space="preserve">Install and test upgrades and patches </t>
    </r>
  </si>
  <si>
    <r>
      <t>•</t>
    </r>
    <r>
      <rPr>
        <sz val="7"/>
        <color indexed="8"/>
        <rFont val="Times New Roman"/>
        <family val="1"/>
      </rPr>
      <t xml:space="preserve">       </t>
    </r>
    <r>
      <rPr>
        <sz val="11"/>
        <color indexed="8"/>
        <rFont val="Arial"/>
        <family val="2"/>
      </rPr>
      <t>Implement security and encryption</t>
    </r>
  </si>
  <si>
    <r>
      <t>•</t>
    </r>
    <r>
      <rPr>
        <sz val="7"/>
        <color indexed="8"/>
        <rFont val="Times New Roman"/>
        <family val="1"/>
      </rPr>
      <t xml:space="preserve">       </t>
    </r>
    <r>
      <rPr>
        <sz val="11"/>
        <color indexed="8"/>
        <rFont val="Arial"/>
        <family val="2"/>
      </rPr>
      <t xml:space="preserve">Maintains and supports computer communication networks within and or between organizations </t>
    </r>
  </si>
  <si>
    <r>
      <t>•</t>
    </r>
    <r>
      <rPr>
        <sz val="7"/>
        <color indexed="8"/>
        <rFont val="Times New Roman"/>
        <family val="1"/>
      </rPr>
      <t xml:space="preserve">       </t>
    </r>
    <r>
      <rPr>
        <sz val="11"/>
        <color indexed="8"/>
        <rFont val="Arial"/>
        <family val="2"/>
      </rPr>
      <t xml:space="preserve">Monitors network usage and performance </t>
    </r>
  </si>
  <si>
    <r>
      <t>•</t>
    </r>
    <r>
      <rPr>
        <sz val="7"/>
        <color indexed="8"/>
        <rFont val="Times New Roman"/>
        <family val="1"/>
      </rPr>
      <t xml:space="preserve">       </t>
    </r>
    <r>
      <rPr>
        <sz val="11"/>
        <color indexed="8"/>
        <rFont val="Arial"/>
        <family val="2"/>
      </rPr>
      <t>Plans and implements future IT projects</t>
    </r>
  </si>
  <si>
    <t xml:space="preserve">Trainer </t>
  </si>
  <si>
    <r>
      <t>•</t>
    </r>
    <r>
      <rPr>
        <sz val="7"/>
        <color indexed="8"/>
        <rFont val="Times New Roman"/>
        <family val="1"/>
      </rPr>
      <t xml:space="preserve">       </t>
    </r>
    <r>
      <rPr>
        <sz val="11"/>
        <color indexed="8"/>
        <rFont val="Arial"/>
        <family val="2"/>
      </rPr>
      <t xml:space="preserve">Assess relevant training needs for staff individuals and providers </t>
    </r>
  </si>
  <si>
    <r>
      <t>•</t>
    </r>
    <r>
      <rPr>
        <sz val="7"/>
        <color indexed="8"/>
        <rFont val="Times New Roman"/>
        <family val="1"/>
      </rPr>
      <t xml:space="preserve">       </t>
    </r>
    <r>
      <rPr>
        <sz val="11"/>
        <color indexed="8"/>
        <rFont val="Arial"/>
        <family val="2"/>
      </rPr>
      <t xml:space="preserve">Design training courses and programs necessary to meet training needs </t>
    </r>
  </si>
  <si>
    <r>
      <t>•</t>
    </r>
    <r>
      <rPr>
        <sz val="7"/>
        <color indexed="8"/>
        <rFont val="Times New Roman"/>
        <family val="1"/>
      </rPr>
      <t xml:space="preserve">       </t>
    </r>
    <r>
      <rPr>
        <sz val="11"/>
        <color indexed="8"/>
        <rFont val="Arial"/>
        <family val="2"/>
      </rPr>
      <t xml:space="preserve">Plan and personally deliver training courses where necessary </t>
    </r>
  </si>
  <si>
    <r>
      <t>•</t>
    </r>
    <r>
      <rPr>
        <sz val="7"/>
        <color indexed="8"/>
        <rFont val="Times New Roman"/>
        <family val="1"/>
      </rPr>
      <t xml:space="preserve">       </t>
    </r>
    <r>
      <rPr>
        <sz val="11"/>
        <color indexed="8"/>
        <rFont val="Arial"/>
        <family val="2"/>
      </rPr>
      <t>Uses various adult learning methods</t>
    </r>
  </si>
  <si>
    <r>
      <t>•</t>
    </r>
    <r>
      <rPr>
        <sz val="7"/>
        <color indexed="8"/>
        <rFont val="Times New Roman"/>
        <family val="1"/>
      </rPr>
      <t xml:space="preserve">       </t>
    </r>
    <r>
      <rPr>
        <sz val="11"/>
        <color indexed="8"/>
        <rFont val="Arial"/>
        <family val="2"/>
      </rPr>
      <t xml:space="preserve">Communicate technical messages to specific stakeholders at levels they can fully understand </t>
    </r>
  </si>
  <si>
    <r>
      <t>•</t>
    </r>
    <r>
      <rPr>
        <sz val="7"/>
        <color indexed="8"/>
        <rFont val="Times New Roman"/>
        <family val="1"/>
      </rPr>
      <t xml:space="preserve">       </t>
    </r>
    <r>
      <rPr>
        <sz val="11"/>
        <color indexed="8"/>
        <rFont val="Arial"/>
        <family val="2"/>
      </rPr>
      <t>Working with analysts, developers and managers to clarify technical issues and obtain information to produce user manuals</t>
    </r>
  </si>
  <si>
    <r>
      <t>•</t>
    </r>
    <r>
      <rPr>
        <sz val="7"/>
        <color indexed="8"/>
        <rFont val="Times New Roman"/>
        <family val="1"/>
      </rPr>
      <t xml:space="preserve">       </t>
    </r>
    <r>
      <rPr>
        <sz val="11"/>
        <color indexed="8"/>
        <rFont val="Arial"/>
        <family val="2"/>
      </rPr>
      <t>Writing, editing and presenting information in clear and simple manner in an agreed upon format, making sure the information is organized effectively</t>
    </r>
  </si>
  <si>
    <t>Labor Categories Definitions</t>
  </si>
  <si>
    <t>In Pricing Schedule C, vendors must specify the cost to operate the solution for each of the five contract years.  For contract years 1 and 2, a fixed price to operate the solution on a monthly basis shall be provided since the first 18 months will be primarily devoted to DDI and experience phased-in operations. For contract year 2, vendors must provide a monthly fixed price for full operations beginning in month 7. For contract years 3, 4 and 5, vendors need to provide an annual fixed price for the base operation components listed. Vendors need only complete the pricing in the shaded cells. Vendors must enter the dollar amount in a currency format. Values entered will display as whole dollars. Equal monthly base operations payments will be made to the contractor over the scheduled four years of contract for full operations. As with other pricing schedules, bidding vendors must fill in all grey shaded cells.</t>
  </si>
  <si>
    <t>Call center (for program components that go live in Release 1)</t>
  </si>
  <si>
    <t>Remaining call center functions to achieve full operations</t>
  </si>
  <si>
    <t>Claims processing (claims adjudication, tracking of utilization thresholds and benefit limits, claims payment, and post-payment adjustment)</t>
  </si>
  <si>
    <t>5. Projected Transactions for Provider enrollments/re-certifications in Year 1, and for Claims processed, Department-initiated adjustments processed and Prior approvals processed in Year 2 are for partial years. Only projections for transactions that are expected to be performed under the MAS contract are included.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</si>
</sst>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_(&quot;$&quot;* #,##0_);_(&quot;$&quot;* \(#,##0\);_(&quot;$&quot;* &quot;-&quot;??_);_(@_)"/>
  </numFmts>
  <fonts count="73">
    <font>
      <sz val="11"/>
      <color theme="1"/>
      <name val="Calibri"/>
      <family val="2"/>
    </font>
    <font>
      <sz val="11"/>
      <color indexed="8"/>
      <name val="Calibri"/>
      <family val="2"/>
    </font>
    <font>
      <b/>
      <sz val="12"/>
      <name val="Arial"/>
      <family val="2"/>
    </font>
    <font>
      <sz val="8"/>
      <name val="Arial"/>
      <family val="2"/>
    </font>
    <font>
      <u val="singleAccounting"/>
      <sz val="8"/>
      <name val="Arial"/>
      <family val="2"/>
    </font>
    <font>
      <sz val="10"/>
      <name val="Arial"/>
      <family val="2"/>
    </font>
    <font>
      <b/>
      <u val="singleAccounting"/>
      <sz val="12"/>
      <name val="Arial"/>
      <family val="2"/>
    </font>
    <font>
      <u val="doubleAccounting"/>
      <sz val="8"/>
      <name val="Arial"/>
      <family val="2"/>
    </font>
    <font>
      <sz val="12"/>
      <name val="Arial"/>
      <family val="2"/>
    </font>
    <font>
      <b/>
      <u val="single"/>
      <sz val="12"/>
      <name val="Arial"/>
      <family val="2"/>
    </font>
    <font>
      <u val="doubleAccounting"/>
      <sz val="12"/>
      <name val="Arial"/>
      <family val="2"/>
    </font>
    <font>
      <b/>
      <sz val="10"/>
      <name val="Arial"/>
      <family val="2"/>
    </font>
    <font>
      <sz val="10"/>
      <color indexed="8"/>
      <name val="Arial"/>
      <family val="2"/>
    </font>
    <font>
      <b/>
      <u val="single"/>
      <sz val="10"/>
      <name val="Arial"/>
      <family val="2"/>
    </font>
    <font>
      <u val="single"/>
      <sz val="12"/>
      <name val="Arial"/>
      <family val="2"/>
    </font>
    <font>
      <sz val="11"/>
      <color indexed="8"/>
      <name val="Arial"/>
      <family val="2"/>
    </font>
    <font>
      <b/>
      <sz val="14"/>
      <name val="Arial"/>
      <family val="2"/>
    </font>
    <font>
      <sz val="12"/>
      <color indexed="8"/>
      <name val="Arial"/>
      <family val="2"/>
    </font>
    <font>
      <u val="single"/>
      <sz val="11"/>
      <color indexed="8"/>
      <name val="Arial"/>
      <family val="2"/>
    </font>
    <font>
      <b/>
      <u val="singleAccounting"/>
      <sz val="10"/>
      <name val="Arial"/>
      <family val="2"/>
    </font>
    <font>
      <b/>
      <u val="single"/>
      <sz val="9"/>
      <name val="Arial"/>
      <family val="2"/>
    </font>
    <font>
      <b/>
      <u val="single"/>
      <sz val="10"/>
      <color indexed="8"/>
      <name val="Arial"/>
      <family val="2"/>
    </font>
    <font>
      <sz val="8"/>
      <color indexed="8"/>
      <name val="Arial"/>
      <family val="2"/>
    </font>
    <font>
      <sz val="11.5"/>
      <color indexed="8"/>
      <name val="Arial"/>
      <family val="2"/>
    </font>
    <font>
      <b/>
      <u val="single"/>
      <sz val="8"/>
      <color indexed="8"/>
      <name val="Arial"/>
      <family val="2"/>
    </font>
    <font>
      <b/>
      <sz val="11"/>
      <color indexed="8"/>
      <name val="Arial"/>
      <family val="2"/>
    </font>
    <font>
      <sz val="10"/>
      <color indexed="8"/>
      <name val="Times New Roman"/>
      <family val="2"/>
    </font>
    <font>
      <sz val="10"/>
      <name val="Times New Roman"/>
      <family val="1"/>
    </font>
    <font>
      <sz val="9"/>
      <name val="Arial"/>
      <family val="2"/>
    </font>
    <font>
      <sz val="7"/>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0"/>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1"/>
      <color theme="1"/>
      <name val="Arial"/>
      <family val="2"/>
    </font>
    <font>
      <u val="single"/>
      <sz val="11"/>
      <color theme="1"/>
      <name val="Arial"/>
      <family val="2"/>
    </font>
    <font>
      <sz val="12"/>
      <color theme="1"/>
      <name val="Arial"/>
      <family val="2"/>
    </font>
    <font>
      <b/>
      <sz val="11"/>
      <color theme="1"/>
      <name val="Arial"/>
      <family val="2"/>
    </font>
    <font>
      <b/>
      <u val="single"/>
      <sz val="10"/>
      <color theme="1"/>
      <name val="Arial"/>
      <family val="2"/>
    </font>
    <font>
      <sz val="8"/>
      <color theme="1"/>
      <name val="Arial"/>
      <family val="2"/>
    </font>
    <font>
      <sz val="11.5"/>
      <color rgb="FF000000"/>
      <name val="Arial"/>
      <family val="2"/>
    </font>
    <font>
      <b/>
      <u val="single"/>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0" tint="-0.24997000396251678"/>
        <bgColor indexed="64"/>
      </patternFill>
    </fill>
    <fill>
      <patternFill patternType="solid">
        <fgColor indexed="2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thin"/>
      <bottom/>
    </border>
    <border>
      <left/>
      <right style="medium"/>
      <top style="medium"/>
      <bottom/>
    </border>
    <border>
      <left style="medium"/>
      <right style="medium"/>
      <top style="medium"/>
      <bottom/>
    </border>
    <border>
      <left style="medium"/>
      <right/>
      <top style="medium"/>
      <bottom/>
    </border>
    <border>
      <left style="medium"/>
      <right/>
      <top/>
      <bottom/>
    </border>
    <border>
      <left style="medium"/>
      <right style="medium"/>
      <top/>
      <bottom/>
    </border>
    <border>
      <left/>
      <right style="medium"/>
      <top/>
      <bottom/>
    </border>
    <border>
      <left style="medium"/>
      <right/>
      <top/>
      <bottom style="medium"/>
    </border>
    <border>
      <left style="medium"/>
      <right style="medium"/>
      <top/>
      <bottom style="medium"/>
    </border>
    <border>
      <left/>
      <right style="medium"/>
      <top/>
      <bottom style="medium"/>
    </border>
    <border>
      <left style="thin"/>
      <right style="thin"/>
      <top style="thin"/>
      <bottom style="thin"/>
    </border>
    <border>
      <left style="thin"/>
      <right/>
      <top style="thin"/>
      <bottom/>
    </border>
    <border>
      <left style="thin"/>
      <right/>
      <top/>
      <bottom/>
    </border>
    <border>
      <left style="thin"/>
      <right style="thin"/>
      <top style="thin"/>
      <bottom/>
    </border>
    <border>
      <left style="thin"/>
      <right style="thin"/>
      <top/>
      <bottom style="thin"/>
    </border>
    <border>
      <left style="thin"/>
      <right/>
      <top/>
      <bottom style="thin"/>
    </border>
    <border>
      <left/>
      <right/>
      <top/>
      <bottom style="thin"/>
    </border>
    <border>
      <left/>
      <right style="thin"/>
      <top/>
      <bottom style="thin"/>
    </border>
    <border>
      <left style="thin"/>
      <right style="thin"/>
      <top/>
      <bottom/>
    </border>
    <border>
      <left/>
      <right style="thin"/>
      <top style="thin"/>
      <bottom/>
    </border>
    <border>
      <left/>
      <right style="thin"/>
      <top/>
      <bottom/>
    </border>
    <border>
      <left style="thin"/>
      <right/>
      <top style="thin"/>
      <bottom style="thin"/>
    </border>
    <border>
      <left/>
      <right/>
      <top style="thin"/>
      <bottom style="thin"/>
    </border>
    <border>
      <left/>
      <right style="thin"/>
      <top style="thin"/>
      <bottom style="thin"/>
    </border>
    <border>
      <left/>
      <right/>
      <top style="medium"/>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2"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2"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5" fillId="0" borderId="0">
      <alignment/>
      <protection/>
    </xf>
    <xf numFmtId="0" fontId="58" fillId="0" borderId="0">
      <alignment/>
      <protection/>
    </xf>
    <xf numFmtId="0" fontId="27"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8"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36">
    <xf numFmtId="0" fontId="0" fillId="0" borderId="0" xfId="0" applyFont="1" applyAlignment="1">
      <alignment/>
    </xf>
    <xf numFmtId="0" fontId="2" fillId="0" borderId="0" xfId="0" applyFont="1" applyBorder="1" applyAlignment="1">
      <alignment horizontal="right" vertical="center"/>
    </xf>
    <xf numFmtId="0" fontId="3" fillId="0" borderId="0" xfId="0" applyFont="1" applyAlignment="1">
      <alignment/>
    </xf>
    <xf numFmtId="0" fontId="4" fillId="0" borderId="0" xfId="0" applyFont="1" applyAlignment="1">
      <alignment/>
    </xf>
    <xf numFmtId="44" fontId="4" fillId="0" borderId="0" xfId="48" applyFont="1" applyAlignment="1">
      <alignment horizontal="center" vertical="center"/>
    </xf>
    <xf numFmtId="0" fontId="6" fillId="0" borderId="0" xfId="0" applyFont="1" applyAlignment="1">
      <alignment horizontal="right"/>
    </xf>
    <xf numFmtId="0" fontId="5" fillId="0" borderId="0" xfId="0" applyFont="1" applyAlignment="1">
      <alignment horizontal="left" vertical="center" wrapText="1"/>
    </xf>
    <xf numFmtId="0" fontId="5" fillId="0" borderId="0" xfId="0" applyFont="1" applyAlignment="1">
      <alignment wrapText="1"/>
    </xf>
    <xf numFmtId="44" fontId="4" fillId="0" borderId="0" xfId="48" applyFont="1" applyAlignment="1">
      <alignment/>
    </xf>
    <xf numFmtId="44" fontId="4" fillId="0" borderId="0" xfId="48" applyFont="1" applyAlignment="1">
      <alignment horizontal="center"/>
    </xf>
    <xf numFmtId="0" fontId="5" fillId="0" borderId="0" xfId="0" applyFont="1" applyAlignment="1">
      <alignment horizontal="left" wrapText="1" indent="1"/>
    </xf>
    <xf numFmtId="44" fontId="7" fillId="0" borderId="0" xfId="48" applyFont="1" applyAlignment="1">
      <alignment/>
    </xf>
    <xf numFmtId="0" fontId="3" fillId="0" borderId="0" xfId="0" applyFont="1" applyAlignment="1">
      <alignment horizontal="left"/>
    </xf>
    <xf numFmtId="0" fontId="0" fillId="0" borderId="10" xfId="0" applyBorder="1" applyAlignment="1" applyProtection="1">
      <alignment horizontal="right"/>
      <protection/>
    </xf>
    <xf numFmtId="0" fontId="5" fillId="0" borderId="0" xfId="60">
      <alignment/>
      <protection/>
    </xf>
    <xf numFmtId="0" fontId="2" fillId="0" borderId="11" xfId="0" applyFont="1" applyBorder="1" applyAlignment="1" applyProtection="1">
      <alignment vertical="center"/>
      <protection/>
    </xf>
    <xf numFmtId="0" fontId="8" fillId="0" borderId="11" xfId="0" applyFont="1" applyBorder="1" applyAlignment="1" applyProtection="1">
      <alignment/>
      <protection/>
    </xf>
    <xf numFmtId="0" fontId="8" fillId="0" borderId="10" xfId="0" applyFont="1" applyBorder="1" applyAlignment="1" applyProtection="1">
      <alignment/>
      <protection/>
    </xf>
    <xf numFmtId="0" fontId="8" fillId="0" borderId="0" xfId="0" applyFont="1" applyAlignment="1">
      <alignment/>
    </xf>
    <xf numFmtId="44" fontId="8" fillId="0" borderId="11" xfId="0" applyNumberFormat="1" applyFont="1" applyBorder="1" applyAlignment="1" applyProtection="1">
      <alignment/>
      <protection/>
    </xf>
    <xf numFmtId="44" fontId="8" fillId="0" borderId="10" xfId="0" applyNumberFormat="1" applyFont="1" applyBorder="1" applyAlignment="1" applyProtection="1">
      <alignment/>
      <protection/>
    </xf>
    <xf numFmtId="44" fontId="0" fillId="0" borderId="0" xfId="0" applyNumberFormat="1" applyAlignment="1">
      <alignment/>
    </xf>
    <xf numFmtId="44" fontId="5" fillId="0" borderId="0" xfId="60" applyNumberFormat="1">
      <alignment/>
      <protection/>
    </xf>
    <xf numFmtId="0" fontId="64" fillId="0" borderId="0" xfId="0" applyFont="1" applyAlignment="1">
      <alignment horizontal="left" vertical="center"/>
    </xf>
    <xf numFmtId="0" fontId="13" fillId="0" borderId="0" xfId="0" applyFont="1" applyAlignment="1">
      <alignment horizontal="left"/>
    </xf>
    <xf numFmtId="0" fontId="9" fillId="0" borderId="0" xfId="0" applyFont="1" applyAlignment="1" applyProtection="1">
      <alignment horizontal="center"/>
      <protection/>
    </xf>
    <xf numFmtId="0" fontId="65" fillId="0" borderId="11" xfId="0" applyFont="1" applyBorder="1" applyAlignment="1">
      <alignment/>
    </xf>
    <xf numFmtId="0" fontId="65" fillId="0" borderId="0" xfId="0" applyFont="1" applyAlignment="1">
      <alignment/>
    </xf>
    <xf numFmtId="0" fontId="65" fillId="0" borderId="10" xfId="0" applyFont="1" applyBorder="1" applyAlignment="1">
      <alignment/>
    </xf>
    <xf numFmtId="0" fontId="65" fillId="0" borderId="10" xfId="0" applyFont="1" applyBorder="1" applyAlignment="1">
      <alignment horizontal="right"/>
    </xf>
    <xf numFmtId="0" fontId="16" fillId="0" borderId="11" xfId="0" applyFont="1" applyBorder="1" applyAlignment="1">
      <alignment vertical="center"/>
    </xf>
    <xf numFmtId="0" fontId="13" fillId="0" borderId="0" xfId="0" applyFont="1" applyAlignment="1">
      <alignment horizontal="center"/>
    </xf>
    <xf numFmtId="0" fontId="66" fillId="0" borderId="0" xfId="0" applyFont="1" applyAlignment="1">
      <alignment/>
    </xf>
    <xf numFmtId="0" fontId="65" fillId="0" borderId="10" xfId="0" applyFont="1" applyBorder="1" applyAlignment="1" applyProtection="1">
      <alignment horizontal="right"/>
      <protection/>
    </xf>
    <xf numFmtId="44" fontId="65" fillId="0" borderId="0" xfId="0" applyNumberFormat="1" applyFont="1" applyAlignment="1">
      <alignment/>
    </xf>
    <xf numFmtId="0" fontId="5" fillId="0" borderId="10" xfId="0" applyFont="1" applyBorder="1" applyAlignment="1" applyProtection="1">
      <alignment/>
      <protection/>
    </xf>
    <xf numFmtId="0" fontId="5" fillId="0" borderId="0" xfId="60" applyFont="1">
      <alignment/>
      <protection/>
    </xf>
    <xf numFmtId="0" fontId="13" fillId="0" borderId="12" xfId="0" applyFont="1" applyBorder="1" applyAlignment="1" applyProtection="1">
      <alignment horizontal="center" wrapText="1"/>
      <protection/>
    </xf>
    <xf numFmtId="0" fontId="13" fillId="0" borderId="13" xfId="0" applyFont="1" applyBorder="1" applyAlignment="1" applyProtection="1">
      <alignment horizontal="center" wrapText="1"/>
      <protection/>
    </xf>
    <xf numFmtId="0" fontId="13" fillId="0" borderId="14" xfId="0" applyFont="1" applyBorder="1" applyAlignment="1" applyProtection="1">
      <alignment horizontal="center" wrapText="1"/>
      <protection/>
    </xf>
    <xf numFmtId="0" fontId="5" fillId="0" borderId="15" xfId="0" applyFont="1" applyBorder="1" applyAlignment="1" applyProtection="1">
      <alignment/>
      <protection/>
    </xf>
    <xf numFmtId="0" fontId="5" fillId="0" borderId="15" xfId="60" applyFont="1" applyBorder="1">
      <alignment/>
      <protection/>
    </xf>
    <xf numFmtId="0" fontId="5" fillId="0" borderId="0" xfId="60" applyFont="1" applyBorder="1">
      <alignment/>
      <protection/>
    </xf>
    <xf numFmtId="0" fontId="5" fillId="0" borderId="16" xfId="60" applyFont="1" applyBorder="1">
      <alignment/>
      <protection/>
    </xf>
    <xf numFmtId="44" fontId="65" fillId="0" borderId="0" xfId="0" applyNumberFormat="1" applyFont="1" applyAlignment="1" applyProtection="1">
      <alignment/>
      <protection/>
    </xf>
    <xf numFmtId="0" fontId="65" fillId="0" borderId="0" xfId="0" applyFont="1" applyAlignment="1" applyProtection="1">
      <alignment/>
      <protection/>
    </xf>
    <xf numFmtId="0" fontId="65" fillId="0" borderId="15" xfId="0" applyFont="1" applyBorder="1" applyAlignment="1" applyProtection="1">
      <alignment/>
      <protection/>
    </xf>
    <xf numFmtId="0" fontId="65" fillId="0" borderId="16" xfId="0" applyFont="1" applyBorder="1" applyAlignment="1" applyProtection="1">
      <alignment/>
      <protection/>
    </xf>
    <xf numFmtId="0" fontId="65" fillId="0" borderId="17" xfId="0" applyFont="1" applyBorder="1" applyAlignment="1" applyProtection="1">
      <alignment/>
      <protection/>
    </xf>
    <xf numFmtId="44" fontId="65" fillId="0" borderId="17" xfId="48" applyFont="1" applyBorder="1" applyAlignment="1" applyProtection="1">
      <alignment/>
      <protection/>
    </xf>
    <xf numFmtId="0" fontId="5" fillId="0" borderId="17" xfId="60" applyFont="1" applyBorder="1">
      <alignment/>
      <protection/>
    </xf>
    <xf numFmtId="44" fontId="5" fillId="0" borderId="17" xfId="60" applyNumberFormat="1" applyFont="1" applyBorder="1">
      <alignment/>
      <protection/>
    </xf>
    <xf numFmtId="0" fontId="5" fillId="0" borderId="18" xfId="60" applyFont="1" applyBorder="1">
      <alignment/>
      <protection/>
    </xf>
    <xf numFmtId="0" fontId="5" fillId="0" borderId="19" xfId="60" applyFont="1" applyBorder="1">
      <alignment/>
      <protection/>
    </xf>
    <xf numFmtId="44" fontId="5" fillId="0" borderId="0" xfId="60" applyNumberFormat="1" applyFont="1">
      <alignment/>
      <protection/>
    </xf>
    <xf numFmtId="0" fontId="11" fillId="0" borderId="0" xfId="0" applyFont="1" applyAlignment="1" applyProtection="1">
      <alignment/>
      <protection/>
    </xf>
    <xf numFmtId="44" fontId="5" fillId="0" borderId="20" xfId="60" applyNumberFormat="1" applyFont="1" applyBorder="1">
      <alignment/>
      <protection/>
    </xf>
    <xf numFmtId="3" fontId="5" fillId="0" borderId="16" xfId="60" applyNumberFormat="1" applyFont="1" applyBorder="1">
      <alignment/>
      <protection/>
    </xf>
    <xf numFmtId="0" fontId="5" fillId="0" borderId="0" xfId="60" applyBorder="1">
      <alignment/>
      <protection/>
    </xf>
    <xf numFmtId="44" fontId="5" fillId="0" borderId="0" xfId="60" applyNumberFormat="1" applyFont="1" applyBorder="1">
      <alignment/>
      <protection/>
    </xf>
    <xf numFmtId="0" fontId="5" fillId="0" borderId="0" xfId="60" applyAlignment="1">
      <alignment vertical="top" wrapText="1"/>
      <protection/>
    </xf>
    <xf numFmtId="0" fontId="5" fillId="0" borderId="0" xfId="60" applyFont="1" applyAlignment="1">
      <alignment vertical="top" wrapText="1"/>
      <protection/>
    </xf>
    <xf numFmtId="3" fontId="5" fillId="33" borderId="16" xfId="60" applyNumberFormat="1" applyFont="1" applyFill="1" applyBorder="1">
      <alignment/>
      <protection/>
    </xf>
    <xf numFmtId="10" fontId="5" fillId="0" borderId="0" xfId="60" applyNumberFormat="1" applyFont="1">
      <alignment/>
      <protection/>
    </xf>
    <xf numFmtId="3" fontId="65" fillId="0" borderId="16" xfId="42" applyNumberFormat="1" applyFont="1" applyFill="1" applyBorder="1" applyAlignment="1" applyProtection="1">
      <alignment horizontal="center"/>
      <protection/>
    </xf>
    <xf numFmtId="0" fontId="65" fillId="0" borderId="11" xfId="0" applyFont="1" applyBorder="1" applyAlignment="1" applyProtection="1">
      <alignment vertical="center"/>
      <protection/>
    </xf>
    <xf numFmtId="0" fontId="65" fillId="0" borderId="0" xfId="0" applyFont="1" applyAlignment="1" applyProtection="1">
      <alignment vertical="center"/>
      <protection/>
    </xf>
    <xf numFmtId="0" fontId="65" fillId="0" borderId="10" xfId="0" applyFont="1" applyBorder="1" applyAlignment="1" applyProtection="1">
      <alignment vertical="center"/>
      <protection/>
    </xf>
    <xf numFmtId="0" fontId="65" fillId="0" borderId="10" xfId="0" applyFont="1" applyBorder="1" applyAlignment="1" applyProtection="1">
      <alignment horizontal="right" vertical="center"/>
      <protection/>
    </xf>
    <xf numFmtId="0" fontId="67" fillId="0" borderId="10" xfId="0" applyFont="1" applyBorder="1" applyAlignment="1" applyProtection="1">
      <alignment horizontal="right" vertical="center"/>
      <protection/>
    </xf>
    <xf numFmtId="0" fontId="3" fillId="0" borderId="0" xfId="0" applyFont="1" applyAlignment="1" applyProtection="1">
      <alignment vertical="center"/>
      <protection/>
    </xf>
    <xf numFmtId="44" fontId="3" fillId="0" borderId="0" xfId="48" applyFont="1" applyAlignment="1" applyProtection="1">
      <alignment vertical="center"/>
      <protection/>
    </xf>
    <xf numFmtId="164" fontId="3" fillId="0" borderId="0" xfId="70" applyNumberFormat="1" applyFont="1" applyAlignment="1" applyProtection="1">
      <alignment vertical="center"/>
      <protection/>
    </xf>
    <xf numFmtId="0" fontId="3" fillId="0" borderId="0" xfId="0" applyFont="1" applyBorder="1" applyAlignment="1" applyProtection="1">
      <alignment vertical="center"/>
      <protection/>
    </xf>
    <xf numFmtId="44" fontId="3" fillId="0" borderId="0" xfId="48" applyFont="1" applyBorder="1" applyAlignment="1" applyProtection="1">
      <alignment horizontal="center" vertical="center"/>
      <protection/>
    </xf>
    <xf numFmtId="165" fontId="3" fillId="0" borderId="14" xfId="70" applyNumberFormat="1" applyFont="1" applyFill="1" applyBorder="1" applyAlignment="1" applyProtection="1">
      <alignment horizontal="center" vertical="center"/>
      <protection/>
    </xf>
    <xf numFmtId="165" fontId="3" fillId="0" borderId="13" xfId="70" applyNumberFormat="1" applyFont="1" applyFill="1" applyBorder="1" applyAlignment="1" applyProtection="1">
      <alignment horizontal="center" vertical="center"/>
      <protection/>
    </xf>
    <xf numFmtId="165" fontId="3" fillId="0" borderId="12" xfId="70" applyNumberFormat="1"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19" fillId="0" borderId="15" xfId="0" applyFont="1" applyBorder="1" applyAlignment="1" applyProtection="1">
      <alignment horizontal="center" vertical="center"/>
      <protection/>
    </xf>
    <xf numFmtId="0" fontId="19" fillId="0" borderId="16" xfId="0" applyFont="1" applyBorder="1" applyAlignment="1" applyProtection="1">
      <alignment horizontal="center" vertical="center"/>
      <protection/>
    </xf>
    <xf numFmtId="0" fontId="19" fillId="0" borderId="17" xfId="0" applyFont="1" applyBorder="1" applyAlignment="1" applyProtection="1">
      <alignment horizontal="center" vertical="center"/>
      <protection/>
    </xf>
    <xf numFmtId="164" fontId="19" fillId="0" borderId="15" xfId="70" applyNumberFormat="1" applyFont="1" applyBorder="1" applyAlignment="1" applyProtection="1">
      <alignment horizontal="center" vertical="center"/>
      <protection/>
    </xf>
    <xf numFmtId="164" fontId="19" fillId="0" borderId="16" xfId="70" applyNumberFormat="1" applyFont="1" applyBorder="1" applyAlignment="1" applyProtection="1">
      <alignment horizontal="center" vertical="center"/>
      <protection/>
    </xf>
    <xf numFmtId="164" fontId="19" fillId="0" borderId="17" xfId="70" applyNumberFormat="1" applyFont="1" applyBorder="1" applyAlignment="1" applyProtection="1">
      <alignment horizontal="center" vertical="center"/>
      <protection/>
    </xf>
    <xf numFmtId="0" fontId="5"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44" fontId="3" fillId="0" borderId="15" xfId="48" applyFont="1" applyFill="1" applyBorder="1" applyAlignment="1" applyProtection="1">
      <alignment vertical="center"/>
      <protection/>
    </xf>
    <xf numFmtId="0" fontId="3" fillId="0" borderId="16" xfId="0" applyFont="1" applyBorder="1" applyAlignment="1" applyProtection="1">
      <alignment vertical="center"/>
      <protection/>
    </xf>
    <xf numFmtId="0" fontId="3" fillId="0" borderId="17" xfId="0" applyFont="1" applyBorder="1" applyAlignment="1" applyProtection="1">
      <alignment vertical="center"/>
      <protection/>
    </xf>
    <xf numFmtId="0" fontId="5" fillId="0" borderId="0" xfId="0" applyFont="1" applyBorder="1" applyAlignment="1" applyProtection="1">
      <alignment vertical="center" wrapText="1"/>
      <protection/>
    </xf>
    <xf numFmtId="9" fontId="5" fillId="0" borderId="0" xfId="0" applyNumberFormat="1" applyFont="1" applyBorder="1" applyAlignment="1" applyProtection="1">
      <alignment vertical="center" wrapText="1"/>
      <protection/>
    </xf>
    <xf numFmtId="1" fontId="3" fillId="0" borderId="0" xfId="48" applyNumberFormat="1" applyFont="1" applyFill="1" applyBorder="1" applyAlignment="1" applyProtection="1">
      <alignment horizontal="center" vertical="center"/>
      <protection/>
    </xf>
    <xf numFmtId="44" fontId="3" fillId="0" borderId="16" xfId="48" applyFont="1" applyFill="1" applyBorder="1" applyAlignment="1" applyProtection="1">
      <alignment vertical="center"/>
      <protection/>
    </xf>
    <xf numFmtId="44" fontId="3" fillId="0" borderId="17" xfId="48" applyFont="1" applyFill="1" applyBorder="1" applyAlignment="1" applyProtection="1">
      <alignment vertical="center"/>
      <protection/>
    </xf>
    <xf numFmtId="1" fontId="3" fillId="0" borderId="0" xfId="0" applyNumberFormat="1" applyFont="1" applyFill="1" applyBorder="1" applyAlignment="1" applyProtection="1">
      <alignment horizontal="center" vertical="center"/>
      <protection/>
    </xf>
    <xf numFmtId="0" fontId="3" fillId="0" borderId="15" xfId="0" applyFont="1" applyBorder="1" applyAlignment="1" applyProtection="1">
      <alignment horizontal="center" vertical="center"/>
      <protection/>
    </xf>
    <xf numFmtId="1" fontId="3" fillId="0" borderId="0" xfId="48" applyNumberFormat="1" applyFont="1" applyBorder="1" applyAlignment="1" applyProtection="1">
      <alignment horizontal="center" vertical="center"/>
      <protection/>
    </xf>
    <xf numFmtId="0" fontId="11" fillId="0" borderId="0" xfId="0" applyFont="1" applyBorder="1" applyAlignment="1" applyProtection="1">
      <alignment horizontal="left" vertical="center"/>
      <protection/>
    </xf>
    <xf numFmtId="44" fontId="7" fillId="0" borderId="15" xfId="48" applyFont="1" applyFill="1" applyBorder="1" applyAlignment="1" applyProtection="1">
      <alignment vertical="center"/>
      <protection/>
    </xf>
    <xf numFmtId="44" fontId="7" fillId="0" borderId="0" xfId="48" applyFont="1" applyFill="1" applyBorder="1" applyAlignment="1" applyProtection="1">
      <alignment vertical="center"/>
      <protection/>
    </xf>
    <xf numFmtId="44" fontId="7" fillId="0" borderId="18" xfId="48" applyFont="1" applyFill="1" applyBorder="1" applyAlignment="1" applyProtection="1">
      <alignment vertical="center"/>
      <protection/>
    </xf>
    <xf numFmtId="44" fontId="7" fillId="0" borderId="19" xfId="48" applyFont="1" applyFill="1" applyBorder="1" applyAlignment="1" applyProtection="1">
      <alignment vertical="center"/>
      <protection/>
    </xf>
    <xf numFmtId="44" fontId="7" fillId="0" borderId="20" xfId="48" applyFont="1" applyFill="1" applyBorder="1" applyAlignment="1" applyProtection="1">
      <alignment vertical="center"/>
      <protection/>
    </xf>
    <xf numFmtId="0" fontId="5" fillId="0" borderId="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10" fontId="3" fillId="0" borderId="0" xfId="70" applyNumberFormat="1" applyFont="1" applyBorder="1" applyAlignment="1" applyProtection="1">
      <alignment horizontal="center" vertical="center"/>
      <protection/>
    </xf>
    <xf numFmtId="164" fontId="3" fillId="0" borderId="0" xfId="70" applyNumberFormat="1" applyFont="1" applyBorder="1" applyAlignment="1" applyProtection="1">
      <alignment horizontal="center" vertical="center"/>
      <protection/>
    </xf>
    <xf numFmtId="164" fontId="3" fillId="0" borderId="0" xfId="70" applyNumberFormat="1" applyFont="1" applyBorder="1" applyAlignment="1" applyProtection="1">
      <alignment vertical="center"/>
      <protection/>
    </xf>
    <xf numFmtId="0" fontId="65" fillId="0" borderId="0" xfId="0" applyFont="1" applyAlignment="1" applyProtection="1">
      <alignment horizontal="center"/>
      <protection/>
    </xf>
    <xf numFmtId="0" fontId="65" fillId="0" borderId="0" xfId="0" applyFont="1" applyAlignment="1" applyProtection="1">
      <alignment horizontal="left" indent="5"/>
      <protection/>
    </xf>
    <xf numFmtId="4" fontId="3" fillId="0" borderId="0" xfId="48" applyNumberFormat="1" applyFont="1" applyFill="1" applyBorder="1" applyAlignment="1" applyProtection="1">
      <alignment horizontal="center" vertical="center"/>
      <protection/>
    </xf>
    <xf numFmtId="4" fontId="3" fillId="0" borderId="0" xfId="0" applyNumberFormat="1" applyFont="1" applyFill="1" applyBorder="1" applyAlignment="1" applyProtection="1">
      <alignment horizontal="center" vertical="center"/>
      <protection/>
    </xf>
    <xf numFmtId="4" fontId="3" fillId="0" borderId="0" xfId="48" applyNumberFormat="1" applyFont="1" applyBorder="1" applyAlignment="1" applyProtection="1">
      <alignment horizontal="center" vertical="center"/>
      <protection/>
    </xf>
    <xf numFmtId="44" fontId="5" fillId="34" borderId="0" xfId="48" applyNumberFormat="1" applyFont="1" applyFill="1" applyAlignment="1" applyProtection="1">
      <alignment horizontal="left" vertical="center"/>
      <protection/>
    </xf>
    <xf numFmtId="0" fontId="64" fillId="0" borderId="0" xfId="0" applyFont="1" applyFill="1" applyAlignment="1">
      <alignment horizontal="left" vertical="center"/>
    </xf>
    <xf numFmtId="44" fontId="20" fillId="0" borderId="0" xfId="0" applyNumberFormat="1" applyFont="1" applyAlignment="1">
      <alignment horizontal="left" vertical="center" wrapText="1"/>
    </xf>
    <xf numFmtId="44" fontId="5" fillId="0" borderId="0" xfId="60" applyNumberFormat="1" applyBorder="1">
      <alignment/>
      <protection/>
    </xf>
    <xf numFmtId="0" fontId="11" fillId="0" borderId="0" xfId="60" applyFont="1">
      <alignment/>
      <protection/>
    </xf>
    <xf numFmtId="0" fontId="2" fillId="0" borderId="0" xfId="0" applyFont="1" applyBorder="1" applyAlignment="1" applyProtection="1">
      <alignment horizontal="center" vertical="center"/>
      <protection/>
    </xf>
    <xf numFmtId="0" fontId="5" fillId="0" borderId="0" xfId="0" applyFont="1" applyFill="1" applyAlignment="1" applyProtection="1">
      <alignment horizontal="left" vertical="center" wrapText="1"/>
      <protection/>
    </xf>
    <xf numFmtId="0" fontId="65" fillId="0" borderId="0" xfId="0" applyFont="1" applyAlignment="1" applyProtection="1">
      <alignment horizontal="left" wrapText="1"/>
      <protection/>
    </xf>
    <xf numFmtId="0" fontId="2" fillId="0" borderId="0" xfId="0" applyFont="1" applyBorder="1" applyAlignment="1">
      <alignment horizontal="left" vertical="center"/>
    </xf>
    <xf numFmtId="0" fontId="5" fillId="0" borderId="0" xfId="60" applyFont="1" applyAlignment="1">
      <alignment horizontal="left" vertical="top" wrapText="1"/>
      <protection/>
    </xf>
    <xf numFmtId="44" fontId="13" fillId="0" borderId="0" xfId="0" applyNumberFormat="1" applyFont="1" applyBorder="1" applyAlignment="1">
      <alignment horizontal="center" wrapText="1"/>
    </xf>
    <xf numFmtId="0" fontId="20" fillId="0" borderId="21" xfId="0" applyFont="1" applyBorder="1" applyAlignment="1">
      <alignment horizontal="center" wrapText="1"/>
    </xf>
    <xf numFmtId="0" fontId="20" fillId="0" borderId="21" xfId="60" applyFont="1" applyBorder="1" applyAlignment="1">
      <alignment horizontal="center"/>
      <protection/>
    </xf>
    <xf numFmtId="0" fontId="5" fillId="0" borderId="21" xfId="60" applyBorder="1">
      <alignment/>
      <protection/>
    </xf>
    <xf numFmtId="44" fontId="5" fillId="0" borderId="21" xfId="60" applyNumberFormat="1" applyBorder="1">
      <alignment/>
      <protection/>
    </xf>
    <xf numFmtId="0" fontId="58" fillId="0" borderId="0" xfId="0" applyFont="1" applyAlignment="1">
      <alignment/>
    </xf>
    <xf numFmtId="3" fontId="5" fillId="0" borderId="0" xfId="60" applyNumberFormat="1" applyFont="1">
      <alignment/>
      <protection/>
    </xf>
    <xf numFmtId="0" fontId="68" fillId="0" borderId="0" xfId="0" applyFont="1" applyAlignment="1" applyProtection="1">
      <alignment horizontal="center" vertical="center"/>
      <protection/>
    </xf>
    <xf numFmtId="0" fontId="68" fillId="0" borderId="0" xfId="0" applyFont="1" applyAlignment="1" applyProtection="1">
      <alignment horizontal="left" wrapText="1"/>
      <protection/>
    </xf>
    <xf numFmtId="44" fontId="7" fillId="0" borderId="16" xfId="48" applyFont="1" applyFill="1" applyBorder="1" applyAlignment="1" applyProtection="1">
      <alignment vertical="center"/>
      <protection/>
    </xf>
    <xf numFmtId="0" fontId="2" fillId="0" borderId="0" xfId="0" applyFont="1" applyBorder="1" applyAlignment="1">
      <alignment horizontal="left" vertical="center"/>
    </xf>
    <xf numFmtId="0" fontId="5" fillId="0" borderId="0" xfId="60" applyAlignment="1">
      <alignment horizontal="left" vertical="top" wrapText="1"/>
      <protection/>
    </xf>
    <xf numFmtId="3" fontId="5" fillId="0" borderId="21" xfId="0" applyNumberFormat="1" applyFont="1" applyBorder="1" applyAlignment="1">
      <alignment horizontal="right"/>
    </xf>
    <xf numFmtId="44" fontId="11" fillId="0" borderId="21" xfId="60" applyNumberFormat="1" applyFont="1" applyBorder="1">
      <alignment/>
      <protection/>
    </xf>
    <xf numFmtId="44" fontId="11" fillId="0" borderId="21" xfId="60" applyNumberFormat="1" applyFont="1" applyBorder="1" applyAlignment="1">
      <alignment horizontal="left"/>
      <protection/>
    </xf>
    <xf numFmtId="0" fontId="11" fillId="0" borderId="21" xfId="60" applyFont="1" applyBorder="1">
      <alignment/>
      <protection/>
    </xf>
    <xf numFmtId="37" fontId="0" fillId="0" borderId="21" xfId="0" applyNumberFormat="1" applyBorder="1" applyAlignment="1">
      <alignment/>
    </xf>
    <xf numFmtId="37" fontId="0" fillId="0" borderId="21" xfId="0" applyNumberFormat="1" applyBorder="1" applyAlignment="1">
      <alignment/>
    </xf>
    <xf numFmtId="37" fontId="0" fillId="0" borderId="21" xfId="0" applyNumberFormat="1" applyBorder="1" applyAlignment="1">
      <alignment/>
    </xf>
    <xf numFmtId="37" fontId="0" fillId="0" borderId="21" xfId="0" applyNumberFormat="1" applyBorder="1" applyAlignment="1">
      <alignment/>
    </xf>
    <xf numFmtId="37" fontId="0" fillId="0" borderId="21" xfId="0" applyNumberFormat="1" applyBorder="1" applyAlignment="1">
      <alignment/>
    </xf>
    <xf numFmtId="0" fontId="11" fillId="0" borderId="0" xfId="0" applyFont="1" applyBorder="1" applyAlignment="1">
      <alignment vertical="center" wrapText="1"/>
    </xf>
    <xf numFmtId="0" fontId="65" fillId="0" borderId="21" xfId="0" applyFont="1" applyBorder="1" applyAlignment="1" applyProtection="1">
      <alignment/>
      <protection/>
    </xf>
    <xf numFmtId="0" fontId="5" fillId="0" borderId="0" xfId="0" applyNumberFormat="1" applyFont="1" applyBorder="1" applyAlignment="1">
      <alignment vertical="center" wrapText="1"/>
    </xf>
    <xf numFmtId="0" fontId="11" fillId="0" borderId="0" xfId="0" applyFont="1" applyBorder="1" applyAlignment="1" applyProtection="1">
      <alignment vertical="center" wrapText="1"/>
      <protection/>
    </xf>
    <xf numFmtId="0" fontId="2" fillId="0" borderId="0" xfId="0" applyFont="1" applyBorder="1" applyAlignment="1" applyProtection="1">
      <alignment horizontal="right" vertical="center"/>
      <protection/>
    </xf>
    <xf numFmtId="0" fontId="65" fillId="0" borderId="10" xfId="0" applyFont="1" applyBorder="1" applyAlignment="1" applyProtection="1">
      <alignment/>
      <protection/>
    </xf>
    <xf numFmtId="0" fontId="65" fillId="0" borderId="10" xfId="0" applyFont="1" applyFill="1" applyBorder="1" applyAlignment="1" applyProtection="1">
      <alignment/>
      <protection/>
    </xf>
    <xf numFmtId="0" fontId="3" fillId="0" borderId="0" xfId="0" applyFont="1" applyAlignment="1" applyProtection="1">
      <alignment/>
      <protection/>
    </xf>
    <xf numFmtId="44" fontId="3" fillId="0" borderId="0" xfId="48" applyFont="1" applyAlignment="1" applyProtection="1">
      <alignment/>
      <protection/>
    </xf>
    <xf numFmtId="0" fontId="3" fillId="0" borderId="22" xfId="0" applyFont="1" applyBorder="1" applyAlignment="1" applyProtection="1">
      <alignment/>
      <protection/>
    </xf>
    <xf numFmtId="0" fontId="3" fillId="0" borderId="23" xfId="0" applyFont="1" applyBorder="1" applyAlignment="1" applyProtection="1">
      <alignment/>
      <protection/>
    </xf>
    <xf numFmtId="44" fontId="69" fillId="0" borderId="24" xfId="0" applyNumberFormat="1" applyFont="1" applyBorder="1" applyAlignment="1" applyProtection="1">
      <alignment horizontal="center"/>
      <protection/>
    </xf>
    <xf numFmtId="44" fontId="69" fillId="0" borderId="25" xfId="0" applyNumberFormat="1" applyFont="1" applyBorder="1" applyAlignment="1" applyProtection="1">
      <alignment horizontal="center"/>
      <protection/>
    </xf>
    <xf numFmtId="0" fontId="65" fillId="0" borderId="26" xfId="0" applyFont="1" applyBorder="1" applyAlignment="1" applyProtection="1">
      <alignment horizontal="center"/>
      <protection/>
    </xf>
    <xf numFmtId="0" fontId="65" fillId="0" borderId="27" xfId="0" applyFont="1" applyBorder="1" applyAlignment="1" applyProtection="1">
      <alignment horizontal="center"/>
      <protection/>
    </xf>
    <xf numFmtId="0" fontId="65" fillId="0" borderId="28" xfId="0" applyFont="1" applyBorder="1" applyAlignment="1" applyProtection="1">
      <alignment horizontal="center"/>
      <protection/>
    </xf>
    <xf numFmtId="0" fontId="65" fillId="0" borderId="23" xfId="0" applyFont="1" applyBorder="1" applyAlignment="1" applyProtection="1">
      <alignment/>
      <protection/>
    </xf>
    <xf numFmtId="44" fontId="70" fillId="0" borderId="29" xfId="0" applyNumberFormat="1" applyFont="1" applyBorder="1" applyAlignment="1" applyProtection="1">
      <alignment/>
      <protection/>
    </xf>
    <xf numFmtId="0" fontId="65" fillId="0" borderId="22" xfId="0" applyFont="1" applyBorder="1" applyAlignment="1" applyProtection="1">
      <alignment/>
      <protection/>
    </xf>
    <xf numFmtId="0" fontId="65" fillId="0" borderId="11" xfId="0" applyFont="1" applyBorder="1" applyAlignment="1" applyProtection="1">
      <alignment/>
      <protection/>
    </xf>
    <xf numFmtId="0" fontId="65" fillId="0" borderId="30" xfId="0" applyFont="1" applyBorder="1" applyAlignment="1" applyProtection="1">
      <alignment/>
      <protection/>
    </xf>
    <xf numFmtId="0" fontId="11" fillId="0" borderId="21" xfId="0" applyFont="1" applyBorder="1" applyAlignment="1" applyProtection="1">
      <alignment/>
      <protection/>
    </xf>
    <xf numFmtId="44" fontId="70" fillId="0" borderId="21" xfId="0" applyNumberFormat="1" applyFont="1" applyBorder="1" applyAlignment="1" applyProtection="1">
      <alignment/>
      <protection/>
    </xf>
    <xf numFmtId="10" fontId="3" fillId="0" borderId="0" xfId="70" applyNumberFormat="1" applyFont="1" applyFill="1" applyBorder="1" applyAlignment="1" applyProtection="1">
      <alignment/>
      <protection/>
    </xf>
    <xf numFmtId="0" fontId="65" fillId="0" borderId="0" xfId="0" applyFont="1" applyFill="1" applyBorder="1" applyAlignment="1" applyProtection="1">
      <alignment/>
      <protection/>
    </xf>
    <xf numFmtId="0" fontId="65" fillId="0" borderId="31" xfId="0" applyFont="1" applyFill="1" applyBorder="1" applyAlignment="1" applyProtection="1">
      <alignment/>
      <protection/>
    </xf>
    <xf numFmtId="0" fontId="13" fillId="0" borderId="21" xfId="0" applyFont="1" applyBorder="1" applyAlignment="1" applyProtection="1">
      <alignment/>
      <protection/>
    </xf>
    <xf numFmtId="44" fontId="70" fillId="0" borderId="21" xfId="48" applyFont="1" applyBorder="1" applyAlignment="1" applyProtection="1">
      <alignment/>
      <protection/>
    </xf>
    <xf numFmtId="0" fontId="65" fillId="0" borderId="27" xfId="0" applyFont="1" applyFill="1" applyBorder="1" applyAlignment="1" applyProtection="1">
      <alignment/>
      <protection/>
    </xf>
    <xf numFmtId="0" fontId="65" fillId="0" borderId="28" xfId="0" applyFont="1" applyFill="1" applyBorder="1" applyAlignment="1" applyProtection="1">
      <alignment/>
      <protection/>
    </xf>
    <xf numFmtId="0" fontId="13" fillId="0" borderId="0" xfId="0" applyFont="1" applyBorder="1" applyAlignment="1" applyProtection="1">
      <alignment/>
      <protection/>
    </xf>
    <xf numFmtId="44" fontId="70" fillId="0" borderId="0" xfId="48" applyFont="1" applyBorder="1" applyAlignment="1" applyProtection="1">
      <alignment/>
      <protection/>
    </xf>
    <xf numFmtId="44" fontId="7" fillId="0" borderId="0" xfId="48" applyFont="1" applyAlignment="1" applyProtection="1">
      <alignment/>
      <protection/>
    </xf>
    <xf numFmtId="0" fontId="69" fillId="0" borderId="21" xfId="0" applyFont="1" applyBorder="1" applyAlignment="1" applyProtection="1">
      <alignment vertical="center"/>
      <protection/>
    </xf>
    <xf numFmtId="44" fontId="4" fillId="0" borderId="0" xfId="48" applyFont="1" applyFill="1" applyBorder="1" applyAlignment="1" applyProtection="1">
      <alignment/>
      <protection/>
    </xf>
    <xf numFmtId="0" fontId="13" fillId="0" borderId="0" xfId="0" applyFont="1" applyAlignment="1" applyProtection="1">
      <alignment/>
      <protection/>
    </xf>
    <xf numFmtId="9" fontId="11" fillId="0" borderId="0" xfId="0" applyNumberFormat="1" applyFont="1" applyBorder="1" applyAlignment="1" applyProtection="1">
      <alignment horizontal="right" vertical="center"/>
      <protection/>
    </xf>
    <xf numFmtId="0" fontId="65" fillId="0" borderId="0" xfId="0" applyFont="1" applyAlignment="1" applyProtection="1">
      <alignment horizontal="right"/>
      <protection/>
    </xf>
    <xf numFmtId="42" fontId="3" fillId="35" borderId="21" xfId="48" applyNumberFormat="1" applyFont="1" applyFill="1" applyBorder="1" applyAlignment="1" applyProtection="1">
      <alignment/>
      <protection locked="0"/>
    </xf>
    <xf numFmtId="42" fontId="58" fillId="35" borderId="16" xfId="48" applyNumberFormat="1" applyFont="1" applyFill="1" applyBorder="1" applyAlignment="1" applyProtection="1">
      <alignment/>
      <protection locked="0"/>
    </xf>
    <xf numFmtId="42" fontId="10" fillId="35" borderId="0" xfId="48" applyNumberFormat="1" applyFont="1" applyFill="1" applyAlignment="1" applyProtection="1">
      <alignment/>
      <protection locked="0"/>
    </xf>
    <xf numFmtId="42" fontId="7" fillId="35" borderId="0" xfId="48" applyNumberFormat="1" applyFont="1" applyFill="1" applyBorder="1" applyAlignment="1" applyProtection="1">
      <alignment vertical="center"/>
      <protection/>
    </xf>
    <xf numFmtId="0" fontId="65" fillId="0" borderId="0" xfId="0" applyFont="1" applyAlignment="1">
      <alignment horizontal="left" vertical="center" indent="5"/>
    </xf>
    <xf numFmtId="0" fontId="65" fillId="0" borderId="0" xfId="0" applyFont="1" applyAlignment="1">
      <alignment vertical="center"/>
    </xf>
    <xf numFmtId="0" fontId="65" fillId="0" borderId="0" xfId="0" applyFont="1" applyAlignment="1">
      <alignment horizontal="left" vertical="center"/>
    </xf>
    <xf numFmtId="166" fontId="5" fillId="0" borderId="0" xfId="60" applyNumberFormat="1">
      <alignment/>
      <protection/>
    </xf>
    <xf numFmtId="0" fontId="2" fillId="35" borderId="0" xfId="0" applyFont="1" applyFill="1" applyBorder="1" applyAlignment="1" applyProtection="1" quotePrefix="1">
      <alignment horizontal="left" vertical="center"/>
      <protection locked="0"/>
    </xf>
    <xf numFmtId="0" fontId="0" fillId="0" borderId="0" xfId="0" applyAlignment="1">
      <alignment vertical="center"/>
    </xf>
    <xf numFmtId="0" fontId="58" fillId="0" borderId="0" xfId="0" applyFont="1" applyAlignment="1">
      <alignment horizontal="left" wrapText="1"/>
    </xf>
    <xf numFmtId="0" fontId="28" fillId="0" borderId="0" xfId="0" applyNumberFormat="1" applyFont="1" applyBorder="1" applyAlignment="1">
      <alignment horizontal="left" vertical="center" wrapText="1"/>
    </xf>
    <xf numFmtId="0" fontId="5" fillId="0" borderId="0" xfId="0" applyFont="1" applyFill="1" applyAlignment="1" applyProtection="1">
      <alignment horizontal="left" vertical="center" wrapText="1"/>
      <protection/>
    </xf>
    <xf numFmtId="0" fontId="2" fillId="0" borderId="0" xfId="0" applyFont="1" applyFill="1" applyBorder="1" applyAlignment="1" applyProtection="1" quotePrefix="1">
      <alignment horizontal="left" vertical="center"/>
      <protection locked="0"/>
    </xf>
    <xf numFmtId="0" fontId="0" fillId="0" borderId="0" xfId="0" applyFill="1" applyAlignment="1">
      <alignment vertical="center"/>
    </xf>
    <xf numFmtId="0" fontId="71" fillId="0" borderId="0" xfId="0" applyFont="1" applyAlignment="1" applyProtection="1">
      <alignment horizontal="center" vertical="center" wrapText="1"/>
      <protection/>
    </xf>
    <xf numFmtId="44" fontId="19" fillId="0" borderId="0" xfId="48" applyFont="1" applyBorder="1" applyAlignment="1" applyProtection="1">
      <alignment horizontal="center" wrapText="1"/>
      <protection/>
    </xf>
    <xf numFmtId="44" fontId="19" fillId="0" borderId="17" xfId="48" applyFont="1" applyBorder="1" applyAlignment="1" applyProtection="1">
      <alignment horizontal="center" wrapText="1"/>
      <protection/>
    </xf>
    <xf numFmtId="0" fontId="5" fillId="0" borderId="0" xfId="0" applyFont="1" applyBorder="1" applyAlignment="1" applyProtection="1">
      <alignment horizontal="left" vertical="center" wrapText="1"/>
      <protection/>
    </xf>
    <xf numFmtId="0" fontId="11" fillId="0" borderId="32" xfId="0" applyFont="1" applyBorder="1" applyAlignment="1" applyProtection="1">
      <alignment horizontal="center"/>
      <protection/>
    </xf>
    <xf numFmtId="0" fontId="11" fillId="0" borderId="33" xfId="0" applyFont="1" applyBorder="1" applyAlignment="1" applyProtection="1">
      <alignment horizontal="center"/>
      <protection/>
    </xf>
    <xf numFmtId="0" fontId="11" fillId="0" borderId="34" xfId="0" applyFont="1" applyBorder="1" applyAlignment="1" applyProtection="1">
      <alignment horizontal="center"/>
      <protection/>
    </xf>
    <xf numFmtId="0" fontId="2" fillId="0" borderId="0" xfId="0" applyFont="1" applyBorder="1" applyAlignment="1" applyProtection="1">
      <alignment vertical="center"/>
      <protection/>
    </xf>
    <xf numFmtId="0" fontId="65" fillId="0" borderId="0" xfId="0" applyFont="1" applyAlignment="1" applyProtection="1">
      <alignment/>
      <protection/>
    </xf>
    <xf numFmtId="0" fontId="13" fillId="0" borderId="11" xfId="0" applyFont="1" applyBorder="1" applyAlignment="1" applyProtection="1">
      <alignment horizontal="center"/>
      <protection/>
    </xf>
    <xf numFmtId="0" fontId="13" fillId="0" borderId="30" xfId="0" applyFont="1" applyBorder="1" applyAlignment="1" applyProtection="1">
      <alignment horizontal="center"/>
      <protection/>
    </xf>
    <xf numFmtId="44" fontId="13" fillId="0" borderId="11" xfId="48" applyFont="1" applyBorder="1" applyAlignment="1" applyProtection="1">
      <alignment horizontal="center" wrapText="1"/>
      <protection/>
    </xf>
    <xf numFmtId="44" fontId="13" fillId="0" borderId="30" xfId="48" applyFont="1" applyBorder="1" applyAlignment="1" applyProtection="1">
      <alignment horizontal="center" wrapText="1"/>
      <protection/>
    </xf>
    <xf numFmtId="0" fontId="2" fillId="0" borderId="0" xfId="0" applyFont="1" applyBorder="1" applyAlignment="1" applyProtection="1">
      <alignment horizontal="center" vertical="center"/>
      <protection/>
    </xf>
    <xf numFmtId="0" fontId="5" fillId="0" borderId="32" xfId="0" applyFont="1" applyBorder="1" applyAlignment="1" applyProtection="1">
      <alignment horizontal="center"/>
      <protection/>
    </xf>
    <xf numFmtId="0" fontId="5" fillId="0" borderId="34" xfId="0" applyFont="1" applyBorder="1" applyAlignment="1" applyProtection="1">
      <alignment horizontal="center"/>
      <protection/>
    </xf>
    <xf numFmtId="0" fontId="65" fillId="0" borderId="24" xfId="0" applyFont="1" applyBorder="1" applyAlignment="1" applyProtection="1">
      <alignment horizontal="center"/>
      <protection/>
    </xf>
    <xf numFmtId="0" fontId="65" fillId="0" borderId="29" xfId="0" applyFont="1" applyBorder="1" applyAlignment="1" applyProtection="1">
      <alignment horizontal="center"/>
      <protection/>
    </xf>
    <xf numFmtId="0" fontId="65" fillId="0" borderId="25" xfId="0" applyFont="1" applyBorder="1" applyAlignment="1" applyProtection="1">
      <alignment horizontal="center"/>
      <protection/>
    </xf>
    <xf numFmtId="0" fontId="69" fillId="0" borderId="21" xfId="0" applyFont="1" applyBorder="1" applyAlignment="1" applyProtection="1">
      <alignment horizontal="center" vertical="center"/>
      <protection/>
    </xf>
    <xf numFmtId="0" fontId="69" fillId="0" borderId="21" xfId="0" applyFont="1" applyBorder="1" applyAlignment="1" applyProtection="1">
      <alignment horizontal="left" vertical="center"/>
      <protection/>
    </xf>
    <xf numFmtId="0" fontId="72" fillId="0" borderId="32" xfId="0" applyFont="1" applyBorder="1" applyAlignment="1" applyProtection="1">
      <alignment horizontal="center" vertical="center"/>
      <protection/>
    </xf>
    <xf numFmtId="0" fontId="72" fillId="0" borderId="33" xfId="0" applyFont="1" applyBorder="1" applyAlignment="1" applyProtection="1">
      <alignment horizontal="center" vertical="center"/>
      <protection/>
    </xf>
    <xf numFmtId="0" fontId="72" fillId="0" borderId="34" xfId="0" applyFont="1" applyBorder="1" applyAlignment="1" applyProtection="1">
      <alignment horizontal="center" vertical="center"/>
      <protection/>
    </xf>
    <xf numFmtId="44" fontId="70" fillId="0" borderId="21" xfId="0" applyNumberFormat="1" applyFont="1" applyBorder="1" applyAlignment="1" applyProtection="1">
      <alignment horizontal="center"/>
      <protection/>
    </xf>
    <xf numFmtId="0" fontId="70" fillId="0" borderId="21" xfId="0" applyFont="1" applyBorder="1" applyAlignment="1" applyProtection="1">
      <alignment horizontal="center"/>
      <protection/>
    </xf>
    <xf numFmtId="0" fontId="5" fillId="0" borderId="0" xfId="60" applyAlignment="1">
      <alignment horizontal="left" vertical="top" wrapText="1"/>
      <protection/>
    </xf>
    <xf numFmtId="0" fontId="2" fillId="0" borderId="0" xfId="0" applyFont="1" applyBorder="1" applyAlignment="1">
      <alignment horizontal="left" vertical="center"/>
    </xf>
    <xf numFmtId="0" fontId="13" fillId="0" borderId="21" xfId="0" applyFont="1" applyBorder="1" applyAlignment="1">
      <alignment horizontal="center"/>
    </xf>
    <xf numFmtId="0" fontId="13" fillId="0" borderId="32" xfId="0" applyFont="1" applyBorder="1" applyAlignment="1">
      <alignment horizontal="center"/>
    </xf>
    <xf numFmtId="0" fontId="13" fillId="0" borderId="33" xfId="0" applyFont="1" applyBorder="1" applyAlignment="1">
      <alignment horizontal="center"/>
    </xf>
    <xf numFmtId="0" fontId="13" fillId="0" borderId="34" xfId="0" applyFont="1" applyBorder="1" applyAlignment="1">
      <alignment horizontal="center"/>
    </xf>
    <xf numFmtId="0" fontId="5" fillId="0" borderId="0" xfId="60" applyAlignment="1">
      <alignment horizontal="left"/>
      <protection/>
    </xf>
    <xf numFmtId="0" fontId="11" fillId="0" borderId="35" xfId="0" applyFont="1" applyBorder="1" applyAlignment="1" applyProtection="1">
      <alignment horizontal="left" wrapText="1"/>
      <protection/>
    </xf>
    <xf numFmtId="0" fontId="5" fillId="0" borderId="0" xfId="60" applyFont="1" applyAlignment="1">
      <alignment horizontal="left" vertical="top" wrapText="1"/>
      <protection/>
    </xf>
    <xf numFmtId="0" fontId="65" fillId="0" borderId="0" xfId="0" applyFont="1" applyAlignment="1">
      <alignment horizontal="left" vertical="center"/>
    </xf>
    <xf numFmtId="0" fontId="65" fillId="0" borderId="0" xfId="0" applyFont="1" applyAlignment="1">
      <alignment horizontal="left" vertical="center" wrapText="1"/>
    </xf>
    <xf numFmtId="0" fontId="14" fillId="0" borderId="0" xfId="0" applyFont="1" applyAlignment="1" applyProtection="1">
      <alignment horizontal="center"/>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Explanatory Text" xfId="51"/>
    <cellStyle name="Good" xfId="52"/>
    <cellStyle name="Heading 1" xfId="53"/>
    <cellStyle name="Heading 2" xfId="54"/>
    <cellStyle name="Heading 3" xfId="55"/>
    <cellStyle name="Heading 4" xfId="56"/>
    <cellStyle name="Input" xfId="57"/>
    <cellStyle name="Linked Cell" xfId="58"/>
    <cellStyle name="Neutral" xfId="59"/>
    <cellStyle name="Normal 2" xfId="60"/>
    <cellStyle name="Normal 2 2" xfId="61"/>
    <cellStyle name="Normal 3" xfId="62"/>
    <cellStyle name="Normal 4" xfId="63"/>
    <cellStyle name="Normal 4 2" xfId="64"/>
    <cellStyle name="Normal 4 2 2" xfId="65"/>
    <cellStyle name="Normal 5" xfId="66"/>
    <cellStyle name="Normal 6" xfId="67"/>
    <cellStyle name="Note" xfId="68"/>
    <cellStyle name="Output" xfId="69"/>
    <cellStyle name="Percent" xfId="70"/>
    <cellStyle name="Percent 2" xfId="71"/>
    <cellStyle name="Title" xfId="72"/>
    <cellStyle name="Total" xfId="73"/>
    <cellStyle name="Warning Text" xfId="74"/>
  </cellStyles>
  <dxfs count="1">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34"/>
  <sheetViews>
    <sheetView tabSelected="1" zoomScalePageLayoutView="0" workbookViewId="0" topLeftCell="A9">
      <selection activeCell="A13" sqref="A13"/>
    </sheetView>
  </sheetViews>
  <sheetFormatPr defaultColWidth="9.140625" defaultRowHeight="15"/>
  <cols>
    <col min="1" max="1" width="32.00390625" style="27" customWidth="1"/>
    <col min="2" max="7" width="20.00390625" style="27" customWidth="1"/>
    <col min="8" max="16384" width="9.140625" style="27" customWidth="1"/>
  </cols>
  <sheetData>
    <row r="1" spans="1:7" ht="54" customHeight="1">
      <c r="A1" s="30" t="s">
        <v>0</v>
      </c>
      <c r="B1" s="26"/>
      <c r="C1" s="26"/>
      <c r="D1" s="26"/>
      <c r="E1" s="26"/>
      <c r="F1" s="26"/>
      <c r="G1" s="26"/>
    </row>
    <row r="2" spans="1:7" ht="12.75" customHeight="1">
      <c r="A2" s="193" t="s">
        <v>89</v>
      </c>
      <c r="B2" s="193"/>
      <c r="C2" s="193"/>
      <c r="D2" s="193"/>
      <c r="E2" s="193"/>
      <c r="F2" s="193"/>
      <c r="G2" s="193"/>
    </row>
    <row r="3" spans="1:7" ht="17.25" customHeight="1">
      <c r="A3" s="193"/>
      <c r="B3" s="193"/>
      <c r="C3" s="193"/>
      <c r="D3" s="193"/>
      <c r="E3" s="193"/>
      <c r="F3" s="193"/>
      <c r="G3" s="193"/>
    </row>
    <row r="4" spans="1:7" ht="14.25">
      <c r="A4" s="193"/>
      <c r="B4" s="193"/>
      <c r="C4" s="193"/>
      <c r="D4" s="193"/>
      <c r="E4" s="193"/>
      <c r="F4" s="193"/>
      <c r="G4" s="193"/>
    </row>
    <row r="5" spans="1:7" s="32" customFormat="1" ht="18.75" customHeight="1">
      <c r="A5" s="193"/>
      <c r="B5" s="193"/>
      <c r="C5" s="193"/>
      <c r="D5" s="193"/>
      <c r="E5" s="193"/>
      <c r="F5" s="193"/>
      <c r="G5" s="193"/>
    </row>
    <row r="6" spans="1:14" ht="14.25">
      <c r="A6" s="145" t="s">
        <v>84</v>
      </c>
      <c r="B6" s="145"/>
      <c r="C6" s="145"/>
      <c r="D6" s="145"/>
      <c r="E6" s="145"/>
      <c r="F6" s="145"/>
      <c r="G6" s="145"/>
      <c r="H6" s="145"/>
      <c r="I6" s="145"/>
      <c r="J6" s="145"/>
      <c r="K6" s="145"/>
      <c r="L6" s="145"/>
      <c r="M6" s="145"/>
      <c r="N6" s="145"/>
    </row>
    <row r="7" spans="1:14" ht="42.75" customHeight="1">
      <c r="A7" s="194" t="s">
        <v>87</v>
      </c>
      <c r="B7" s="194"/>
      <c r="C7" s="194"/>
      <c r="D7" s="194"/>
      <c r="E7" s="194"/>
      <c r="F7" s="194"/>
      <c r="G7" s="194"/>
      <c r="H7" s="147"/>
      <c r="I7" s="147"/>
      <c r="J7" s="147"/>
      <c r="K7" s="147"/>
      <c r="L7" s="147"/>
      <c r="M7" s="147"/>
      <c r="N7" s="147"/>
    </row>
    <row r="8" spans="1:7" ht="21" customHeight="1">
      <c r="A8" s="1" t="s">
        <v>44</v>
      </c>
      <c r="B8" s="191" t="s">
        <v>1</v>
      </c>
      <c r="C8" s="192"/>
      <c r="D8" s="192"/>
      <c r="E8" s="192"/>
      <c r="F8" s="192"/>
      <c r="G8" s="192"/>
    </row>
    <row r="9" spans="1:7" ht="19.5" customHeight="1" thickBot="1">
      <c r="A9" s="28"/>
      <c r="B9" s="28"/>
      <c r="C9" s="28"/>
      <c r="D9" s="28"/>
      <c r="E9" s="28"/>
      <c r="F9" s="28"/>
      <c r="G9" s="29" t="s">
        <v>2</v>
      </c>
    </row>
    <row r="10" ht="9" customHeight="1"/>
    <row r="11" spans="1:7" ht="43.5" customHeight="1">
      <c r="A11" s="31" t="s">
        <v>3</v>
      </c>
      <c r="B11" s="31" t="s">
        <v>4</v>
      </c>
      <c r="C11" s="31" t="s">
        <v>5</v>
      </c>
      <c r="D11" s="31" t="s">
        <v>6</v>
      </c>
      <c r="E11" s="31" t="s">
        <v>7</v>
      </c>
      <c r="F11" s="31" t="s">
        <v>8</v>
      </c>
      <c r="G11" s="31" t="s">
        <v>9</v>
      </c>
    </row>
    <row r="12" spans="1:7" ht="9" customHeight="1">
      <c r="A12" s="2"/>
      <c r="B12" s="3"/>
      <c r="C12" s="3"/>
      <c r="D12" s="3"/>
      <c r="E12" s="3"/>
      <c r="F12" s="3"/>
      <c r="G12" s="3"/>
    </row>
    <row r="13" spans="1:7" ht="63.75" customHeight="1">
      <c r="A13" s="6" t="s">
        <v>78</v>
      </c>
      <c r="B13" s="4">
        <f>'B. ProjPlanDDICert'!E29</f>
        <v>0</v>
      </c>
      <c r="C13" s="4">
        <f>'B. ProjPlanDDICert'!F29</f>
        <v>0</v>
      </c>
      <c r="D13" s="4">
        <f>'B. ProjPlanDDICert'!G29</f>
        <v>0</v>
      </c>
      <c r="E13" s="4" t="s">
        <v>10</v>
      </c>
      <c r="F13" s="4" t="s">
        <v>10</v>
      </c>
      <c r="G13" s="4">
        <f>ROUND(SUM(B13:D13),2)</f>
        <v>0</v>
      </c>
    </row>
    <row r="14" spans="1:7" ht="9.75" customHeight="1">
      <c r="A14" s="12"/>
      <c r="B14" s="4"/>
      <c r="C14" s="3"/>
      <c r="D14" s="3"/>
      <c r="E14" s="3"/>
      <c r="F14" s="3"/>
      <c r="G14" s="5" t="s">
        <v>1</v>
      </c>
    </row>
    <row r="15" spans="1:7" ht="47.25" customHeight="1">
      <c r="A15" s="6" t="s">
        <v>11</v>
      </c>
      <c r="B15" s="4">
        <f>'C. Operations Base Fee'!B14</f>
        <v>0</v>
      </c>
      <c r="C15" s="4">
        <f>'C. Operations Base Fee'!B23</f>
        <v>0</v>
      </c>
      <c r="D15" s="4">
        <f>'C. Operations Base Fee'!B29</f>
        <v>0</v>
      </c>
      <c r="E15" s="4">
        <f>'C. Operations Base Fee'!B29</f>
        <v>0</v>
      </c>
      <c r="F15" s="4">
        <f>'C. Operations Base Fee'!B29</f>
        <v>0</v>
      </c>
      <c r="G15" s="4">
        <f>ROUND(SUM(B15:F15),2)</f>
        <v>0</v>
      </c>
    </row>
    <row r="16" spans="1:7" ht="9.75" customHeight="1">
      <c r="A16" s="12"/>
      <c r="B16" s="3"/>
      <c r="C16" s="3"/>
      <c r="D16" s="3"/>
      <c r="E16" s="3"/>
      <c r="F16" s="3"/>
      <c r="G16" s="3"/>
    </row>
    <row r="17" spans="1:7" ht="33.75" customHeight="1">
      <c r="A17" s="6" t="s">
        <v>12</v>
      </c>
      <c r="B17" s="4">
        <f>'D. Operations Adjustment'!E12</f>
        <v>0</v>
      </c>
      <c r="C17" s="4">
        <f>'D. Operations Adjustment'!H12</f>
        <v>0</v>
      </c>
      <c r="D17" s="4">
        <f>'D. Operations Adjustment'!K12</f>
        <v>0</v>
      </c>
      <c r="E17" s="4">
        <f>'D. Operations Adjustment'!N12</f>
        <v>0</v>
      </c>
      <c r="F17" s="4">
        <f>'D. Operations Adjustment'!Q12</f>
        <v>0</v>
      </c>
      <c r="G17" s="4">
        <f>ROUND(SUM(B17:F17),2)</f>
        <v>0</v>
      </c>
    </row>
    <row r="18" spans="1:7" ht="12.75" customHeight="1">
      <c r="A18" s="2"/>
      <c r="B18" s="3"/>
      <c r="C18" s="3"/>
      <c r="D18" s="3"/>
      <c r="E18" s="3"/>
      <c r="F18" s="3"/>
      <c r="G18" s="3"/>
    </row>
    <row r="19" spans="1:7" ht="44.25" customHeight="1">
      <c r="A19" s="6" t="s">
        <v>13</v>
      </c>
      <c r="B19" s="4">
        <f>'E. Sys&amp;Op Enhancements'!D25</f>
        <v>0</v>
      </c>
      <c r="C19" s="4">
        <f>'E. Sys&amp;Op Enhancements'!D44</f>
        <v>0</v>
      </c>
      <c r="D19" s="4">
        <f>'E. Sys&amp;Op Enhancements'!D63</f>
        <v>0</v>
      </c>
      <c r="E19" s="4">
        <f>'E. Sys&amp;Op Enhancements'!D82</f>
        <v>0</v>
      </c>
      <c r="F19" s="4">
        <f>'E. Sys&amp;Op Enhancements'!D101</f>
        <v>0</v>
      </c>
      <c r="G19" s="4">
        <f>ROUND(SUM(B19:F19),2)</f>
        <v>0</v>
      </c>
    </row>
    <row r="20" spans="1:7" ht="10.5" customHeight="1">
      <c r="A20" s="2"/>
      <c r="B20" s="3"/>
      <c r="C20" s="3"/>
      <c r="D20" s="3"/>
      <c r="E20" s="3"/>
      <c r="F20" s="3"/>
      <c r="G20" s="3"/>
    </row>
    <row r="21" spans="1:7" ht="24" customHeight="1">
      <c r="A21" s="6" t="s">
        <v>14</v>
      </c>
      <c r="B21" s="4" t="s">
        <v>10</v>
      </c>
      <c r="C21" s="4" t="s">
        <v>10</v>
      </c>
      <c r="D21" s="4" t="s">
        <v>10</v>
      </c>
      <c r="E21" s="4" t="s">
        <v>10</v>
      </c>
      <c r="F21" s="4">
        <f>'F. Transition'!C12</f>
        <v>0</v>
      </c>
      <c r="G21" s="4">
        <f>'F. Transition'!C12</f>
        <v>0</v>
      </c>
    </row>
    <row r="22" spans="1:7" ht="16.5">
      <c r="A22" s="7"/>
      <c r="B22" s="8"/>
      <c r="C22" s="8"/>
      <c r="D22" s="8"/>
      <c r="E22" s="8"/>
      <c r="F22" s="8"/>
      <c r="G22" s="8"/>
    </row>
    <row r="23" spans="1:7" ht="14.25">
      <c r="A23" s="6" t="s">
        <v>15</v>
      </c>
      <c r="B23" s="4">
        <v>100000</v>
      </c>
      <c r="C23" s="4">
        <v>1312500</v>
      </c>
      <c r="D23" s="4">
        <v>2625000</v>
      </c>
      <c r="E23" s="4">
        <v>2756250</v>
      </c>
      <c r="F23" s="4">
        <v>2894063</v>
      </c>
      <c r="G23" s="4">
        <v>9687813</v>
      </c>
    </row>
    <row r="24" spans="1:7" ht="16.5">
      <c r="A24" s="7"/>
      <c r="B24" s="9"/>
      <c r="C24" s="9"/>
      <c r="D24" s="9"/>
      <c r="E24" s="9"/>
      <c r="F24" s="9"/>
      <c r="G24" s="8"/>
    </row>
    <row r="25" spans="1:7" ht="25.5">
      <c r="A25" s="6" t="s">
        <v>86</v>
      </c>
      <c r="B25" s="4" t="s">
        <v>10</v>
      </c>
      <c r="C25" s="4">
        <v>1000000</v>
      </c>
      <c r="D25" s="4">
        <v>1000000</v>
      </c>
      <c r="E25" s="4">
        <v>1000000</v>
      </c>
      <c r="F25" s="4">
        <v>1000000</v>
      </c>
      <c r="G25" s="4">
        <v>4000000</v>
      </c>
    </row>
    <row r="26" spans="1:7" ht="16.5">
      <c r="A26" s="7"/>
      <c r="B26" s="9"/>
      <c r="C26" s="9"/>
      <c r="D26" s="9"/>
      <c r="E26" s="9"/>
      <c r="F26" s="9"/>
      <c r="G26" s="8"/>
    </row>
    <row r="27" spans="1:7" ht="16.5">
      <c r="A27" s="10" t="s">
        <v>0</v>
      </c>
      <c r="B27" s="11">
        <f>SUM(B12:B25)</f>
        <v>100000</v>
      </c>
      <c r="C27" s="11">
        <f>SUM(C12:C25)</f>
        <v>2312500</v>
      </c>
      <c r="D27" s="11">
        <f>SUM(D12:D25)</f>
        <v>3625000</v>
      </c>
      <c r="E27" s="11">
        <f>SUM(E12:E25)</f>
        <v>3756250</v>
      </c>
      <c r="F27" s="11">
        <f>SUM(F12:F25)</f>
        <v>3894063</v>
      </c>
      <c r="G27" s="11">
        <f>IF(SUM(B27:F27)&gt;0,SUM(B27:F27),"")</f>
        <v>13687813</v>
      </c>
    </row>
    <row r="30" spans="3:4" ht="18" customHeight="1">
      <c r="C30" s="34"/>
      <c r="D30" s="34"/>
    </row>
    <row r="31" spans="1:7" ht="14.25">
      <c r="A31" s="129"/>
      <c r="B31" s="129"/>
      <c r="C31" s="129"/>
      <c r="D31" s="129"/>
      <c r="E31" s="129"/>
      <c r="F31" s="129"/>
      <c r="G31" s="129"/>
    </row>
    <row r="32" spans="1:7" ht="14.25">
      <c r="A32" s="129"/>
      <c r="B32" s="129"/>
      <c r="C32" s="129"/>
      <c r="D32" s="129"/>
      <c r="E32" s="129"/>
      <c r="F32" s="129"/>
      <c r="G32" s="129"/>
    </row>
    <row r="33" spans="1:7" ht="14.25">
      <c r="A33" s="129"/>
      <c r="B33" s="129"/>
      <c r="C33" s="129"/>
      <c r="D33" s="129"/>
      <c r="E33" s="129"/>
      <c r="F33" s="129"/>
      <c r="G33" s="129"/>
    </row>
    <row r="34" spans="1:7" ht="14.25">
      <c r="A34" s="129"/>
      <c r="B34" s="129"/>
      <c r="C34" s="129"/>
      <c r="D34" s="129"/>
      <c r="E34" s="129"/>
      <c r="F34" s="129"/>
      <c r="G34" s="129"/>
    </row>
  </sheetData>
  <sheetProtection password="E20A" sheet="1" objects="1" scenarios="1"/>
  <protectedRanges>
    <protectedRange sqref="B8" name="Pricing Schedule"/>
  </protectedRanges>
  <mergeCells count="3">
    <mergeCell ref="B8:G8"/>
    <mergeCell ref="A2:G5"/>
    <mergeCell ref="A7:G7"/>
  </mergeCells>
  <conditionalFormatting sqref="G13">
    <cfRule type="cellIs" priority="1" dxfId="0" operator="greaterThan">
      <formula>$G$27*0.25</formula>
    </cfRule>
  </conditionalFormatting>
  <printOptions/>
  <pageMargins left="0.25" right="0.25" top="0.75" bottom="0.75" header="0.3" footer="0.3"/>
  <pageSetup fitToHeight="1" fitToWidth="1" horizontalDpi="600" verticalDpi="600" orientation="landscape" scale="82" r:id="rId1"/>
</worksheet>
</file>

<file path=xl/worksheets/sheet2.xml><?xml version="1.0" encoding="utf-8"?>
<worksheet xmlns="http://schemas.openxmlformats.org/spreadsheetml/2006/main" xmlns:r="http://schemas.openxmlformats.org/officeDocument/2006/relationships">
  <sheetPr>
    <pageSetUpPr fitToPage="1"/>
  </sheetPr>
  <dimension ref="A1:H49"/>
  <sheetViews>
    <sheetView zoomScalePageLayoutView="0" workbookViewId="0" topLeftCell="A15">
      <selection activeCell="D28" sqref="D28"/>
    </sheetView>
  </sheetViews>
  <sheetFormatPr defaultColWidth="9.140625" defaultRowHeight="15"/>
  <cols>
    <col min="1" max="1" width="54.140625" style="66" bestFit="1" customWidth="1"/>
    <col min="2" max="2" width="16.140625" style="66" customWidth="1"/>
    <col min="3" max="3" width="16.8515625" style="66" customWidth="1"/>
    <col min="4" max="4" width="28.140625" style="66" customWidth="1"/>
    <col min="5" max="5" width="19.140625" style="66" customWidth="1"/>
    <col min="6" max="6" width="20.140625" style="66" customWidth="1"/>
    <col min="7" max="7" width="20.00390625" style="66" customWidth="1"/>
    <col min="8" max="16384" width="9.140625" style="66" customWidth="1"/>
  </cols>
  <sheetData>
    <row r="1" spans="1:7" ht="54" customHeight="1">
      <c r="A1" s="15" t="s">
        <v>76</v>
      </c>
      <c r="B1" s="15"/>
      <c r="C1" s="65"/>
      <c r="D1" s="65"/>
      <c r="E1" s="65"/>
      <c r="F1" s="65"/>
      <c r="G1" s="65"/>
    </row>
    <row r="2" spans="1:7" ht="18" customHeight="1">
      <c r="A2" s="195" t="s">
        <v>92</v>
      </c>
      <c r="B2" s="195"/>
      <c r="C2" s="195"/>
      <c r="D2" s="195"/>
      <c r="E2" s="195"/>
      <c r="F2" s="195"/>
      <c r="G2" s="195"/>
    </row>
    <row r="3" spans="1:7" ht="43.5" customHeight="1">
      <c r="A3" s="195"/>
      <c r="B3" s="195"/>
      <c r="C3" s="195"/>
      <c r="D3" s="195"/>
      <c r="E3" s="195"/>
      <c r="F3" s="195"/>
      <c r="G3" s="195"/>
    </row>
    <row r="4" spans="1:7" ht="14.25">
      <c r="A4" s="120"/>
      <c r="B4" s="120"/>
      <c r="C4" s="120"/>
      <c r="D4" s="120"/>
      <c r="E4" s="120"/>
      <c r="F4" s="120"/>
      <c r="G4" s="120"/>
    </row>
    <row r="5" spans="1:7" ht="15.75">
      <c r="A5" s="1" t="s">
        <v>44</v>
      </c>
      <c r="B5" s="196">
        <f>'A. Pricing Schedule'!B8:G8</f>
      </c>
      <c r="C5" s="197"/>
      <c r="D5" s="197"/>
      <c r="E5" s="197"/>
      <c r="F5" s="197"/>
      <c r="G5" s="197"/>
    </row>
    <row r="6" spans="1:7" ht="14.25">
      <c r="A6" s="120"/>
      <c r="B6" s="120"/>
      <c r="C6" s="120"/>
      <c r="D6" s="120"/>
      <c r="E6" s="120"/>
      <c r="F6" s="120"/>
      <c r="G6" s="120"/>
    </row>
    <row r="7" spans="1:7" ht="15" customHeight="1" hidden="1">
      <c r="A7" s="120"/>
      <c r="B7" s="120"/>
      <c r="C7" s="120"/>
      <c r="D7" s="120"/>
      <c r="E7" s="120"/>
      <c r="F7" s="120"/>
      <c r="G7" s="120"/>
    </row>
    <row r="8" spans="1:7" ht="14.25" customHeight="1" hidden="1">
      <c r="A8" s="120"/>
      <c r="B8" s="120"/>
      <c r="C8" s="120"/>
      <c r="D8" s="120"/>
      <c r="E8" s="120"/>
      <c r="F8" s="120"/>
      <c r="G8" s="120"/>
    </row>
    <row r="9" ht="14.25" customHeight="1" hidden="1"/>
    <row r="10" spans="1:7" ht="15.75" thickBot="1">
      <c r="A10" s="67"/>
      <c r="B10" s="67"/>
      <c r="C10" s="67"/>
      <c r="D10" s="67"/>
      <c r="E10" s="67"/>
      <c r="F10" s="68"/>
      <c r="G10" s="69" t="s">
        <v>16</v>
      </c>
    </row>
    <row r="11" spans="1:7" ht="15" thickBot="1">
      <c r="A11" s="70"/>
      <c r="B11" s="70"/>
      <c r="C11" s="71"/>
      <c r="D11" s="71"/>
      <c r="E11" s="72"/>
      <c r="F11" s="72"/>
      <c r="G11" s="72"/>
    </row>
    <row r="12" spans="1:7" ht="14.25">
      <c r="A12" s="73"/>
      <c r="B12" s="73"/>
      <c r="C12" s="74"/>
      <c r="D12" s="74"/>
      <c r="E12" s="75"/>
      <c r="F12" s="76"/>
      <c r="G12" s="77"/>
    </row>
    <row r="13" spans="1:7" ht="15">
      <c r="A13" s="78"/>
      <c r="B13" s="199" t="s">
        <v>51</v>
      </c>
      <c r="C13" s="199" t="s">
        <v>17</v>
      </c>
      <c r="D13" s="200" t="s">
        <v>18</v>
      </c>
      <c r="E13" s="79" t="s">
        <v>4</v>
      </c>
      <c r="F13" s="80" t="s">
        <v>19</v>
      </c>
      <c r="G13" s="81" t="s">
        <v>20</v>
      </c>
    </row>
    <row r="14" spans="1:7" ht="15.75">
      <c r="A14" s="119" t="s">
        <v>53</v>
      </c>
      <c r="B14" s="199"/>
      <c r="C14" s="199"/>
      <c r="D14" s="200"/>
      <c r="E14" s="82"/>
      <c r="F14" s="83"/>
      <c r="G14" s="84"/>
    </row>
    <row r="15" spans="1:7" ht="14.25">
      <c r="A15" s="85"/>
      <c r="B15" s="85"/>
      <c r="C15" s="73"/>
      <c r="D15" s="86"/>
      <c r="E15" s="87"/>
      <c r="F15" s="88"/>
      <c r="G15" s="89"/>
    </row>
    <row r="16" spans="1:7" ht="14.25">
      <c r="A16" s="90" t="s">
        <v>65</v>
      </c>
      <c r="B16" s="91">
        <v>0.1</v>
      </c>
      <c r="C16" s="111">
        <f>C29*B16</f>
        <v>0</v>
      </c>
      <c r="D16" s="92">
        <v>1</v>
      </c>
      <c r="E16" s="87">
        <f>IF(D16=1,C16,"")</f>
        <v>0</v>
      </c>
      <c r="F16" s="93">
        <f>IF(D16=2,C16,"")</f>
      </c>
      <c r="G16" s="94">
        <f>IF(D16=3,C16,"")</f>
      </c>
    </row>
    <row r="17" spans="1:7" ht="14.25">
      <c r="A17" s="85"/>
      <c r="B17" s="85"/>
      <c r="C17" s="111"/>
      <c r="D17" s="92"/>
      <c r="E17" s="87"/>
      <c r="F17" s="88"/>
      <c r="G17" s="89"/>
    </row>
    <row r="18" spans="1:7" ht="14.25">
      <c r="A18" s="90" t="s">
        <v>63</v>
      </c>
      <c r="B18" s="91"/>
      <c r="C18" s="111"/>
      <c r="D18" s="92"/>
      <c r="E18" s="87">
        <f>IF(D18=1,C18,"")</f>
      </c>
      <c r="F18" s="93">
        <f>IF(D18=2,C18,"")</f>
      </c>
      <c r="G18" s="94">
        <f>IF(D18=3,C18,"")</f>
      </c>
    </row>
    <row r="19" spans="1:7" ht="14.25">
      <c r="A19" s="85" t="s">
        <v>66</v>
      </c>
      <c r="B19" s="91">
        <v>0.1</v>
      </c>
      <c r="C19" s="111">
        <f>C29*B19</f>
        <v>0</v>
      </c>
      <c r="D19" s="92">
        <v>1</v>
      </c>
      <c r="E19" s="87">
        <f>IF(D19=1,C19,"")</f>
        <v>0</v>
      </c>
      <c r="F19" s="93"/>
      <c r="G19" s="94"/>
    </row>
    <row r="20" spans="1:7" ht="14.25">
      <c r="A20" s="90" t="s">
        <v>67</v>
      </c>
      <c r="B20" s="91">
        <v>0.2</v>
      </c>
      <c r="C20" s="111">
        <f>C29*B20</f>
        <v>0</v>
      </c>
      <c r="D20" s="92">
        <v>2</v>
      </c>
      <c r="E20" s="87"/>
      <c r="F20" s="87">
        <f>IF(D20=2,C20,"")</f>
        <v>0</v>
      </c>
      <c r="G20" s="93">
        <f>IF(D20=3,C20,"")</f>
      </c>
    </row>
    <row r="21" spans="1:7" ht="14.25">
      <c r="A21" s="85"/>
      <c r="B21" s="85"/>
      <c r="C21" s="112"/>
      <c r="D21" s="95"/>
      <c r="E21" s="96"/>
      <c r="F21" s="93"/>
      <c r="G21" s="94"/>
    </row>
    <row r="22" spans="1:7" ht="14.25">
      <c r="A22" s="90" t="s">
        <v>64</v>
      </c>
      <c r="B22" s="91"/>
      <c r="C22" s="112"/>
      <c r="D22" s="95"/>
      <c r="E22" s="87">
        <f>IF(D22=1,C22,"")</f>
      </c>
      <c r="F22" s="93">
        <f>IF(D22=2,C22,"")</f>
      </c>
      <c r="G22" s="94">
        <f>IF(D22=3,C22,"")</f>
      </c>
    </row>
    <row r="23" spans="1:7" ht="14.25">
      <c r="A23" s="85" t="s">
        <v>66</v>
      </c>
      <c r="B23" s="91">
        <v>0.15</v>
      </c>
      <c r="C23" s="111">
        <f>C29*B23</f>
        <v>0</v>
      </c>
      <c r="D23" s="92">
        <v>1</v>
      </c>
      <c r="E23" s="87">
        <f>IF(D23=1,C23,"")</f>
        <v>0</v>
      </c>
      <c r="F23" s="93"/>
      <c r="G23" s="94"/>
    </row>
    <row r="24" spans="1:7" ht="14.25">
      <c r="A24" s="90" t="s">
        <v>67</v>
      </c>
      <c r="B24" s="91">
        <v>0.25</v>
      </c>
      <c r="C24" s="111">
        <f>C29*B24</f>
        <v>0</v>
      </c>
      <c r="D24" s="92">
        <v>2</v>
      </c>
      <c r="E24" s="87">
        <f>IF(D24=1,C24,"")</f>
      </c>
      <c r="F24" s="93">
        <f>IF(D24=2,C24,"")</f>
        <v>0</v>
      </c>
      <c r="G24" s="94">
        <f>IF(D24=3,C24,"")</f>
      </c>
    </row>
    <row r="25" spans="1:7" ht="14.25">
      <c r="A25" s="85"/>
      <c r="B25" s="85"/>
      <c r="C25" s="112"/>
      <c r="D25" s="95"/>
      <c r="E25" s="96"/>
      <c r="F25" s="93"/>
      <c r="G25" s="94"/>
    </row>
    <row r="26" spans="1:7" ht="14.25" customHeight="1">
      <c r="A26" s="90" t="s">
        <v>62</v>
      </c>
      <c r="B26" s="91">
        <v>0.2</v>
      </c>
      <c r="C26" s="111">
        <f>C29*B26</f>
        <v>0</v>
      </c>
      <c r="D26" s="92">
        <v>3</v>
      </c>
      <c r="E26" s="87">
        <f>IF(D26=1,C26,"")</f>
      </c>
      <c r="F26" s="93">
        <f>IF(D26=2,C26,"")</f>
      </c>
      <c r="G26" s="94">
        <f>IF(D26=3,C26,"")</f>
        <v>0</v>
      </c>
    </row>
    <row r="27" spans="1:7" ht="14.25" customHeight="1">
      <c r="A27" s="73"/>
      <c r="B27" s="73"/>
      <c r="C27" s="113"/>
      <c r="D27" s="97"/>
      <c r="E27" s="96"/>
      <c r="F27" s="93"/>
      <c r="G27" s="94"/>
    </row>
    <row r="28" spans="1:7" ht="20.25" customHeight="1">
      <c r="A28" s="73"/>
      <c r="B28" s="73"/>
      <c r="C28" s="113"/>
      <c r="D28" s="74"/>
      <c r="E28" s="96"/>
      <c r="F28" s="93"/>
      <c r="G28" s="94"/>
    </row>
    <row r="29" spans="1:7" ht="14.25" customHeight="1">
      <c r="A29" s="98" t="s">
        <v>21</v>
      </c>
      <c r="B29" s="181">
        <f>SUM(B16:B26)</f>
        <v>1</v>
      </c>
      <c r="C29" s="186"/>
      <c r="D29" s="71"/>
      <c r="E29" s="99">
        <f>ROUND(SUM(E16:E28),2)</f>
        <v>0</v>
      </c>
      <c r="F29" s="99">
        <f>ROUND(SUM(F16:F28),2)</f>
        <v>0</v>
      </c>
      <c r="G29" s="133">
        <f>ROUND(SUM(G16:G28),2)</f>
        <v>0</v>
      </c>
    </row>
    <row r="30" spans="1:7" ht="14.25" customHeight="1" thickBot="1">
      <c r="A30" s="98"/>
      <c r="B30" s="98"/>
      <c r="C30" s="100"/>
      <c r="D30" s="71"/>
      <c r="E30" s="101"/>
      <c r="F30" s="102"/>
      <c r="G30" s="103"/>
    </row>
    <row r="31" spans="1:7" ht="14.25" customHeight="1" hidden="1">
      <c r="A31" s="98"/>
      <c r="B31" s="98"/>
      <c r="C31" s="100"/>
      <c r="D31" s="71"/>
      <c r="E31" s="100"/>
      <c r="F31" s="100"/>
      <c r="G31" s="100"/>
    </row>
    <row r="32" spans="1:7" ht="14.25" customHeight="1" hidden="1">
      <c r="A32" s="104" t="s">
        <v>45</v>
      </c>
      <c r="B32" s="105"/>
      <c r="C32" s="106"/>
      <c r="D32" s="106"/>
      <c r="E32" s="107"/>
      <c r="F32" s="108"/>
      <c r="G32" s="107"/>
    </row>
    <row r="33" spans="1:5" ht="14.25">
      <c r="A33" s="198"/>
      <c r="B33" s="198"/>
      <c r="C33" s="198"/>
      <c r="D33" s="198"/>
      <c r="E33" s="198"/>
    </row>
    <row r="34" spans="1:8" s="45" customFormat="1" ht="15">
      <c r="A34" s="132" t="s">
        <v>69</v>
      </c>
      <c r="B34" s="131" t="s">
        <v>68</v>
      </c>
      <c r="C34" s="121"/>
      <c r="D34" s="121"/>
      <c r="E34" s="121"/>
      <c r="F34" s="121"/>
      <c r="G34" s="121"/>
      <c r="H34" s="121"/>
    </row>
    <row r="35" spans="1:8" s="45" customFormat="1" ht="14.25">
      <c r="A35" s="121" t="s">
        <v>54</v>
      </c>
      <c r="B35" s="182">
        <v>1</v>
      </c>
      <c r="C35" s="121"/>
      <c r="D35" s="121"/>
      <c r="E35" s="121"/>
      <c r="F35" s="121"/>
      <c r="G35" s="121"/>
      <c r="H35" s="121"/>
    </row>
    <row r="36" spans="1:8" s="45" customFormat="1" ht="28.5">
      <c r="A36" s="121" t="s">
        <v>55</v>
      </c>
      <c r="B36" s="182">
        <v>1</v>
      </c>
      <c r="C36" s="121"/>
      <c r="D36" s="121"/>
      <c r="E36" s="121"/>
      <c r="F36" s="121"/>
      <c r="G36" s="121"/>
      <c r="H36" s="121"/>
    </row>
    <row r="37" spans="1:8" s="45" customFormat="1" ht="28.5">
      <c r="A37" s="121" t="s">
        <v>142</v>
      </c>
      <c r="B37" s="182">
        <v>1</v>
      </c>
      <c r="C37" s="121"/>
      <c r="D37" s="121"/>
      <c r="E37" s="121"/>
      <c r="F37" s="121"/>
      <c r="G37" s="121"/>
      <c r="H37" s="121"/>
    </row>
    <row r="38" spans="1:8" s="45" customFormat="1" ht="42.75">
      <c r="A38" s="121" t="s">
        <v>56</v>
      </c>
      <c r="B38" s="182">
        <v>1</v>
      </c>
      <c r="C38" s="121"/>
      <c r="D38" s="121"/>
      <c r="E38" s="121"/>
      <c r="F38" s="121"/>
      <c r="G38" s="121"/>
      <c r="H38" s="121"/>
    </row>
    <row r="39" spans="1:8" s="45" customFormat="1" ht="42.75" customHeight="1">
      <c r="A39" s="121" t="s">
        <v>82</v>
      </c>
      <c r="B39" s="182">
        <v>1</v>
      </c>
      <c r="C39" s="121"/>
      <c r="D39" s="121"/>
      <c r="E39" s="121"/>
      <c r="F39" s="121"/>
      <c r="G39" s="121"/>
      <c r="H39" s="121"/>
    </row>
    <row r="40" spans="1:8" s="45" customFormat="1" ht="28.5" customHeight="1">
      <c r="A40" s="121" t="s">
        <v>83</v>
      </c>
      <c r="B40" s="182">
        <v>2</v>
      </c>
      <c r="C40" s="121"/>
      <c r="D40" s="121"/>
      <c r="E40" s="121"/>
      <c r="F40" s="121"/>
      <c r="G40" s="121"/>
      <c r="H40" s="121"/>
    </row>
    <row r="41" spans="1:8" s="45" customFormat="1" ht="28.5">
      <c r="A41" s="121" t="s">
        <v>143</v>
      </c>
      <c r="B41" s="182">
        <v>2</v>
      </c>
      <c r="C41" s="121"/>
      <c r="D41" s="121"/>
      <c r="E41" s="121"/>
      <c r="F41" s="121"/>
      <c r="G41" s="121"/>
      <c r="H41" s="121"/>
    </row>
    <row r="42" spans="1:8" s="45" customFormat="1" ht="27" customHeight="1">
      <c r="A42" s="121" t="s">
        <v>144</v>
      </c>
      <c r="B42" s="182">
        <v>2</v>
      </c>
      <c r="C42" s="121"/>
      <c r="D42" s="121"/>
      <c r="E42" s="121"/>
      <c r="F42" s="121"/>
      <c r="G42" s="121"/>
      <c r="H42" s="121"/>
    </row>
    <row r="43" spans="1:8" s="45" customFormat="1" ht="57">
      <c r="A43" s="121" t="s">
        <v>57</v>
      </c>
      <c r="B43" s="182">
        <v>2</v>
      </c>
      <c r="C43" s="121"/>
      <c r="D43" s="121"/>
      <c r="E43" s="121"/>
      <c r="F43" s="121"/>
      <c r="G43" s="121"/>
      <c r="H43" s="121"/>
    </row>
    <row r="44" spans="1:8" s="45" customFormat="1" ht="28.5">
      <c r="A44" s="121" t="s">
        <v>58</v>
      </c>
      <c r="B44" s="182">
        <v>1</v>
      </c>
      <c r="C44" s="121"/>
      <c r="D44" s="121"/>
      <c r="E44" s="121"/>
      <c r="F44" s="121"/>
      <c r="G44" s="121"/>
      <c r="H44" s="121"/>
    </row>
    <row r="45" spans="1:8" s="45" customFormat="1" ht="28.5">
      <c r="A45" s="121" t="s">
        <v>59</v>
      </c>
      <c r="B45" s="182">
        <v>2</v>
      </c>
      <c r="C45" s="121"/>
      <c r="D45" s="121"/>
      <c r="E45" s="121"/>
      <c r="F45" s="121"/>
      <c r="G45" s="121"/>
      <c r="H45" s="121"/>
    </row>
    <row r="46" spans="1:8" s="45" customFormat="1" ht="28.5">
      <c r="A46" s="121" t="s">
        <v>60</v>
      </c>
      <c r="B46" s="182">
        <v>2</v>
      </c>
      <c r="C46" s="121"/>
      <c r="D46" s="121"/>
      <c r="E46" s="121"/>
      <c r="F46" s="121"/>
      <c r="G46" s="121"/>
      <c r="H46" s="121"/>
    </row>
    <row r="47" spans="1:8" s="45" customFormat="1" ht="28.5">
      <c r="A47" s="121" t="s">
        <v>61</v>
      </c>
      <c r="B47" s="182">
        <v>2</v>
      </c>
      <c r="C47" s="121"/>
      <c r="D47" s="121"/>
      <c r="E47" s="121"/>
      <c r="F47" s="121"/>
      <c r="G47" s="121"/>
      <c r="H47" s="121"/>
    </row>
    <row r="48" spans="1:3" s="45" customFormat="1" ht="14.25">
      <c r="A48" s="109"/>
      <c r="B48" s="109"/>
      <c r="C48" s="110"/>
    </row>
    <row r="49" spans="1:3" s="45" customFormat="1" ht="14.25">
      <c r="A49" s="109"/>
      <c r="B49" s="109"/>
      <c r="C49" s="110"/>
    </row>
  </sheetData>
  <sheetProtection password="E20A" sheet="1" objects="1" scenarios="1"/>
  <protectedRanges>
    <protectedRange sqref="C29" name="Phase 1 Cost"/>
    <protectedRange sqref="B5" name="Pricing Schedule"/>
  </protectedRanges>
  <mergeCells count="6">
    <mergeCell ref="A2:G3"/>
    <mergeCell ref="B5:G5"/>
    <mergeCell ref="A33:E33"/>
    <mergeCell ref="B13:B14"/>
    <mergeCell ref="D13:D14"/>
    <mergeCell ref="C13:C14"/>
  </mergeCells>
  <printOptions/>
  <pageMargins left="0.25" right="0.25" top="0.75" bottom="0.75" header="0.3" footer="0.3"/>
  <pageSetup fitToHeight="1" fitToWidth="1" horizontalDpi="90" verticalDpi="90" orientation="portrait" scale="58" r:id="rId1"/>
</worksheet>
</file>

<file path=xl/worksheets/sheet3.xml><?xml version="1.0" encoding="utf-8"?>
<worksheet xmlns="http://schemas.openxmlformats.org/spreadsheetml/2006/main" xmlns:r="http://schemas.openxmlformats.org/officeDocument/2006/relationships">
  <dimension ref="A1:N31"/>
  <sheetViews>
    <sheetView zoomScale="80" zoomScaleNormal="80" zoomScalePageLayoutView="0" workbookViewId="0" topLeftCell="A1">
      <selection activeCell="E33" sqref="E33"/>
    </sheetView>
  </sheetViews>
  <sheetFormatPr defaultColWidth="9.140625" defaultRowHeight="15"/>
  <cols>
    <col min="1" max="1" width="30.8515625" style="45" customWidth="1"/>
    <col min="2" max="2" width="26.140625" style="45" customWidth="1"/>
    <col min="3" max="3" width="13.57421875" style="45" customWidth="1"/>
    <col min="4" max="4" width="13.57421875" style="44" customWidth="1"/>
    <col min="5" max="14" width="13.57421875" style="45" customWidth="1"/>
    <col min="15" max="16384" width="9.140625" style="45" customWidth="1"/>
  </cols>
  <sheetData>
    <row r="1" spans="1:3" ht="15.75">
      <c r="A1" s="205" t="s">
        <v>50</v>
      </c>
      <c r="B1" s="206"/>
      <c r="C1" s="206"/>
    </row>
    <row r="2" spans="1:14" ht="62.25" customHeight="1">
      <c r="A2" s="201" t="s">
        <v>141</v>
      </c>
      <c r="B2" s="201"/>
      <c r="C2" s="201"/>
      <c r="D2" s="201"/>
      <c r="E2" s="201"/>
      <c r="F2" s="201"/>
      <c r="G2" s="201"/>
      <c r="H2" s="201"/>
      <c r="I2" s="201"/>
      <c r="J2" s="201"/>
      <c r="K2" s="201"/>
      <c r="L2" s="201"/>
      <c r="M2" s="201"/>
      <c r="N2" s="201"/>
    </row>
    <row r="3" spans="1:14" ht="14.25">
      <c r="A3" s="148" t="s">
        <v>84</v>
      </c>
      <c r="B3" s="148"/>
      <c r="C3" s="148"/>
      <c r="D3" s="148"/>
      <c r="E3" s="148"/>
      <c r="F3" s="148"/>
      <c r="G3" s="148"/>
      <c r="H3" s="148"/>
      <c r="I3" s="148"/>
      <c r="J3" s="148"/>
      <c r="K3" s="148"/>
      <c r="L3" s="148"/>
      <c r="M3" s="148"/>
      <c r="N3" s="148"/>
    </row>
    <row r="4" spans="1:14" ht="46.5" customHeight="1">
      <c r="A4" s="201" t="s">
        <v>91</v>
      </c>
      <c r="B4" s="201"/>
      <c r="C4" s="201"/>
      <c r="D4" s="201"/>
      <c r="E4" s="201"/>
      <c r="F4" s="201"/>
      <c r="G4" s="201"/>
      <c r="H4" s="201"/>
      <c r="I4" s="201"/>
      <c r="J4" s="201"/>
      <c r="K4" s="201"/>
      <c r="L4" s="201"/>
      <c r="M4" s="201"/>
      <c r="N4" s="201"/>
    </row>
    <row r="5" spans="1:14" ht="22.5" customHeight="1">
      <c r="A5" s="149" t="s">
        <v>44</v>
      </c>
      <c r="B5" s="211">
        <f>'A. Pricing Schedule'!B8:G8</f>
      </c>
      <c r="C5" s="211"/>
      <c r="D5" s="211"/>
      <c r="E5" s="211"/>
      <c r="F5" s="211"/>
      <c r="G5" s="211"/>
      <c r="H5" s="211"/>
      <c r="I5" s="211"/>
      <c r="J5" s="211"/>
      <c r="K5" s="211"/>
      <c r="L5" s="211"/>
      <c r="M5" s="211"/>
      <c r="N5" s="211"/>
    </row>
    <row r="6" spans="1:14" ht="19.5" customHeight="1" thickBot="1">
      <c r="A6" s="150"/>
      <c r="B6" s="150"/>
      <c r="C6" s="33"/>
      <c r="D6" s="150"/>
      <c r="E6" s="150"/>
      <c r="F6" s="151"/>
      <c r="G6" s="33"/>
      <c r="H6" s="150"/>
      <c r="I6" s="150"/>
      <c r="J6" s="150"/>
      <c r="K6" s="150"/>
      <c r="L6" s="150"/>
      <c r="M6" s="150" t="s">
        <v>25</v>
      </c>
      <c r="N6" s="150"/>
    </row>
    <row r="7" spans="1:3" ht="14.25">
      <c r="A7" s="152"/>
      <c r="B7" s="153"/>
      <c r="C7" s="152"/>
    </row>
    <row r="8" spans="1:14" ht="15" customHeight="1">
      <c r="A8" s="154"/>
      <c r="B8" s="207" t="s">
        <v>4</v>
      </c>
      <c r="C8" s="207"/>
      <c r="D8" s="207"/>
      <c r="E8" s="207"/>
      <c r="F8" s="207"/>
      <c r="G8" s="207"/>
      <c r="H8" s="207"/>
      <c r="I8" s="207"/>
      <c r="J8" s="207"/>
      <c r="K8" s="207"/>
      <c r="L8" s="207"/>
      <c r="M8" s="207"/>
      <c r="N8" s="208"/>
    </row>
    <row r="9" spans="1:14" ht="14.25" customHeight="1">
      <c r="A9" s="155"/>
      <c r="B9" s="156" t="s">
        <v>0</v>
      </c>
      <c r="C9" s="209" t="s">
        <v>31</v>
      </c>
      <c r="D9" s="209"/>
      <c r="E9" s="209"/>
      <c r="F9" s="209"/>
      <c r="G9" s="209"/>
      <c r="H9" s="209"/>
      <c r="I9" s="209"/>
      <c r="J9" s="209"/>
      <c r="K9" s="209"/>
      <c r="L9" s="209"/>
      <c r="M9" s="209"/>
      <c r="N9" s="210"/>
    </row>
    <row r="10" spans="1:14" ht="14.25">
      <c r="A10" s="155"/>
      <c r="B10" s="157"/>
      <c r="C10" s="158">
        <v>1</v>
      </c>
      <c r="D10" s="159">
        <v>2</v>
      </c>
      <c r="E10" s="159">
        <v>3</v>
      </c>
      <c r="F10" s="159">
        <v>4</v>
      </c>
      <c r="G10" s="159">
        <v>5</v>
      </c>
      <c r="H10" s="159">
        <v>6</v>
      </c>
      <c r="I10" s="159">
        <v>7</v>
      </c>
      <c r="J10" s="159">
        <v>8</v>
      </c>
      <c r="K10" s="159">
        <v>9</v>
      </c>
      <c r="L10" s="159">
        <v>10</v>
      </c>
      <c r="M10" s="159">
        <v>11</v>
      </c>
      <c r="N10" s="160">
        <v>12</v>
      </c>
    </row>
    <row r="11" spans="1:14" ht="14.25">
      <c r="A11" s="161"/>
      <c r="B11" s="162"/>
      <c r="C11" s="163"/>
      <c r="D11" s="164"/>
      <c r="E11" s="164"/>
      <c r="F11" s="164"/>
      <c r="G11" s="164"/>
      <c r="H11" s="164"/>
      <c r="I11" s="164"/>
      <c r="J11" s="164"/>
      <c r="K11" s="164"/>
      <c r="L11" s="164"/>
      <c r="M11" s="164"/>
      <c r="N11" s="165"/>
    </row>
    <row r="12" spans="1:14" ht="14.25">
      <c r="A12" s="166" t="s">
        <v>85</v>
      </c>
      <c r="B12" s="167">
        <f>ROUND(SUM(F12:N12),2)</f>
        <v>0</v>
      </c>
      <c r="C12" s="146">
        <v>0</v>
      </c>
      <c r="D12" s="146">
        <v>0</v>
      </c>
      <c r="E12" s="146">
        <v>0</v>
      </c>
      <c r="F12" s="183"/>
      <c r="G12" s="183"/>
      <c r="H12" s="183"/>
      <c r="I12" s="183"/>
      <c r="J12" s="183"/>
      <c r="K12" s="183"/>
      <c r="L12" s="183"/>
      <c r="M12" s="183"/>
      <c r="N12" s="183"/>
    </row>
    <row r="13" spans="1:14" ht="14.25">
      <c r="A13" s="212"/>
      <c r="B13" s="213"/>
      <c r="C13" s="168"/>
      <c r="D13" s="169"/>
      <c r="E13" s="169"/>
      <c r="F13" s="169"/>
      <c r="G13" s="169"/>
      <c r="H13" s="169"/>
      <c r="I13" s="169"/>
      <c r="J13" s="169"/>
      <c r="K13" s="169"/>
      <c r="L13" s="169"/>
      <c r="M13" s="169"/>
      <c r="N13" s="170"/>
    </row>
    <row r="14" spans="1:14" ht="18.75" customHeight="1">
      <c r="A14" s="171" t="s">
        <v>46</v>
      </c>
      <c r="B14" s="172">
        <f>ROUND(SUM(F12:N12),0)</f>
        <v>0</v>
      </c>
      <c r="C14" s="173"/>
      <c r="D14" s="173"/>
      <c r="E14" s="173"/>
      <c r="F14" s="173"/>
      <c r="G14" s="173"/>
      <c r="H14" s="173"/>
      <c r="I14" s="173"/>
      <c r="J14" s="173"/>
      <c r="K14" s="173"/>
      <c r="L14" s="173"/>
      <c r="M14" s="173"/>
      <c r="N14" s="174"/>
    </row>
    <row r="15" spans="1:14" ht="18.75" customHeight="1">
      <c r="A15" s="175"/>
      <c r="B15" s="176"/>
      <c r="C15" s="169"/>
      <c r="D15" s="169"/>
      <c r="E15" s="169"/>
      <c r="F15" s="169"/>
      <c r="G15" s="169"/>
      <c r="H15" s="169"/>
      <c r="I15" s="169"/>
      <c r="J15" s="169"/>
      <c r="K15" s="169"/>
      <c r="L15" s="169"/>
      <c r="M15" s="169"/>
      <c r="N15" s="169"/>
    </row>
    <row r="16" spans="1:14" ht="18.75" customHeight="1">
      <c r="A16" s="175"/>
      <c r="B16" s="176"/>
      <c r="C16" s="169"/>
      <c r="D16" s="169"/>
      <c r="E16" s="169"/>
      <c r="F16" s="169"/>
      <c r="G16" s="169"/>
      <c r="H16" s="169"/>
      <c r="I16" s="169"/>
      <c r="J16" s="169"/>
      <c r="K16" s="169"/>
      <c r="L16" s="169"/>
      <c r="M16" s="169"/>
      <c r="N16" s="169"/>
    </row>
    <row r="17" spans="1:14" ht="15" customHeight="1">
      <c r="A17" s="154"/>
      <c r="B17" s="207" t="s">
        <v>5</v>
      </c>
      <c r="C17" s="207"/>
      <c r="D17" s="207"/>
      <c r="E17" s="207"/>
      <c r="F17" s="207"/>
      <c r="G17" s="207"/>
      <c r="H17" s="207"/>
      <c r="I17" s="207"/>
      <c r="J17" s="207"/>
      <c r="K17" s="207"/>
      <c r="L17" s="207"/>
      <c r="M17" s="207"/>
      <c r="N17" s="208"/>
    </row>
    <row r="18" spans="1:14" ht="14.25" customHeight="1">
      <c r="A18" s="155"/>
      <c r="B18" s="156" t="s">
        <v>0</v>
      </c>
      <c r="C18" s="209" t="s">
        <v>31</v>
      </c>
      <c r="D18" s="209"/>
      <c r="E18" s="209"/>
      <c r="F18" s="209"/>
      <c r="G18" s="209"/>
      <c r="H18" s="209"/>
      <c r="I18" s="209"/>
      <c r="J18" s="209"/>
      <c r="K18" s="209"/>
      <c r="L18" s="209"/>
      <c r="M18" s="209"/>
      <c r="N18" s="210"/>
    </row>
    <row r="19" spans="1:14" ht="14.25">
      <c r="A19" s="155"/>
      <c r="B19" s="157"/>
      <c r="C19" s="158">
        <v>1</v>
      </c>
      <c r="D19" s="159">
        <v>2</v>
      </c>
      <c r="E19" s="159">
        <v>3</v>
      </c>
      <c r="F19" s="159">
        <v>4</v>
      </c>
      <c r="G19" s="159">
        <v>5</v>
      </c>
      <c r="H19" s="159">
        <v>6</v>
      </c>
      <c r="I19" s="159">
        <v>7</v>
      </c>
      <c r="J19" s="159">
        <v>8</v>
      </c>
      <c r="K19" s="159">
        <v>9</v>
      </c>
      <c r="L19" s="159">
        <v>10</v>
      </c>
      <c r="M19" s="159">
        <v>11</v>
      </c>
      <c r="N19" s="160">
        <v>12</v>
      </c>
    </row>
    <row r="20" spans="1:14" ht="14.25">
      <c r="A20" s="161"/>
      <c r="B20" s="162"/>
      <c r="C20" s="163"/>
      <c r="D20" s="164"/>
      <c r="E20" s="164"/>
      <c r="F20" s="164"/>
      <c r="G20" s="164"/>
      <c r="H20" s="164"/>
      <c r="I20" s="164"/>
      <c r="J20" s="164"/>
      <c r="K20" s="164"/>
      <c r="L20" s="164"/>
      <c r="M20" s="164"/>
      <c r="N20" s="165"/>
    </row>
    <row r="21" spans="1:14" ht="14.25">
      <c r="A21" s="166" t="s">
        <v>85</v>
      </c>
      <c r="B21" s="167">
        <f>ROUND(SUM(F21:N21),2)</f>
        <v>0</v>
      </c>
      <c r="C21" s="183"/>
      <c r="D21" s="183"/>
      <c r="E21" s="183"/>
      <c r="F21" s="183"/>
      <c r="G21" s="183"/>
      <c r="H21" s="183"/>
      <c r="I21" s="183"/>
      <c r="J21" s="183"/>
      <c r="K21" s="183"/>
      <c r="L21" s="183"/>
      <c r="M21" s="183"/>
      <c r="N21" s="183"/>
    </row>
    <row r="22" spans="1:14" ht="14.25">
      <c r="A22" s="212"/>
      <c r="B22" s="213"/>
      <c r="C22" s="168"/>
      <c r="D22" s="169"/>
      <c r="E22" s="169"/>
      <c r="F22" s="169"/>
      <c r="G22" s="169"/>
      <c r="H22" s="169"/>
      <c r="I22" s="169"/>
      <c r="J22" s="169"/>
      <c r="K22" s="169"/>
      <c r="L22" s="169"/>
      <c r="M22" s="169"/>
      <c r="N22" s="170"/>
    </row>
    <row r="23" spans="1:14" ht="18.75" customHeight="1">
      <c r="A23" s="171" t="s">
        <v>96</v>
      </c>
      <c r="B23" s="172">
        <f>ROUND(SUM(C21:N21),0)</f>
        <v>0</v>
      </c>
      <c r="C23" s="173"/>
      <c r="D23" s="173"/>
      <c r="E23" s="173"/>
      <c r="F23" s="173"/>
      <c r="G23" s="173"/>
      <c r="H23" s="173"/>
      <c r="I23" s="173"/>
      <c r="J23" s="173"/>
      <c r="K23" s="173"/>
      <c r="L23" s="173"/>
      <c r="M23" s="173"/>
      <c r="N23" s="174"/>
    </row>
    <row r="24" spans="1:14" ht="18.75" customHeight="1">
      <c r="A24" s="175"/>
      <c r="B24" s="176"/>
      <c r="C24" s="169"/>
      <c r="D24" s="169"/>
      <c r="E24" s="169"/>
      <c r="F24" s="169"/>
      <c r="G24" s="169"/>
      <c r="H24" s="169"/>
      <c r="I24" s="169"/>
      <c r="J24" s="169"/>
      <c r="K24" s="169"/>
      <c r="L24" s="169"/>
      <c r="M24" s="169"/>
      <c r="N24" s="169"/>
    </row>
    <row r="25" spans="1:3" ht="16.5">
      <c r="A25" s="55"/>
      <c r="B25" s="177"/>
      <c r="C25" s="152"/>
    </row>
    <row r="26" spans="1:5" ht="14.25">
      <c r="A26" s="214"/>
      <c r="B26" s="217" t="s">
        <v>95</v>
      </c>
      <c r="C26" s="217"/>
      <c r="D26" s="217"/>
      <c r="E26" s="217"/>
    </row>
    <row r="27" spans="1:5" ht="14.25">
      <c r="A27" s="215"/>
      <c r="B27" s="178" t="s">
        <v>47</v>
      </c>
      <c r="C27" s="218" t="s">
        <v>31</v>
      </c>
      <c r="D27" s="218"/>
      <c r="E27" s="218"/>
    </row>
    <row r="28" spans="1:5" ht="14.25">
      <c r="A28" s="216"/>
      <c r="B28" s="219"/>
      <c r="C28" s="220"/>
      <c r="D28" s="220"/>
      <c r="E28" s="221"/>
    </row>
    <row r="29" spans="1:5" ht="14.25">
      <c r="A29" s="166" t="s">
        <v>85</v>
      </c>
      <c r="B29" s="183"/>
      <c r="C29" s="222">
        <f>B29/12</f>
        <v>0</v>
      </c>
      <c r="D29" s="223"/>
      <c r="E29" s="223"/>
    </row>
    <row r="30" spans="1:5" ht="14.25">
      <c r="A30" s="202"/>
      <c r="B30" s="203"/>
      <c r="C30" s="203"/>
      <c r="D30" s="203"/>
      <c r="E30" s="204"/>
    </row>
    <row r="31" spans="1:4" ht="20.25" customHeight="1">
      <c r="A31" s="55"/>
      <c r="B31" s="179"/>
      <c r="C31" s="180"/>
      <c r="D31" s="176"/>
    </row>
  </sheetData>
  <sheetProtection password="E20A" sheet="1" objects="1" scenarios="1"/>
  <protectedRanges>
    <protectedRange sqref="B29 F12:N12 C21:N21" name="Operations"/>
  </protectedRanges>
  <mergeCells count="16">
    <mergeCell ref="A4:N4"/>
    <mergeCell ref="A30:E30"/>
    <mergeCell ref="A1:C1"/>
    <mergeCell ref="A2:N2"/>
    <mergeCell ref="B8:N8"/>
    <mergeCell ref="C9:N9"/>
    <mergeCell ref="B5:N5"/>
    <mergeCell ref="A13:B13"/>
    <mergeCell ref="A26:A28"/>
    <mergeCell ref="B26:E26"/>
    <mergeCell ref="C27:E27"/>
    <mergeCell ref="B28:E28"/>
    <mergeCell ref="C29:E29"/>
    <mergeCell ref="B17:N17"/>
    <mergeCell ref="C18:N18"/>
    <mergeCell ref="A22:B22"/>
  </mergeCells>
  <printOptions/>
  <pageMargins left="0.7" right="0.7" top="0.75" bottom="0.75" header="0.3" footer="0.3"/>
  <pageSetup horizontalDpi="90" verticalDpi="90" orientation="landscape" scale="52" r:id="rId1"/>
</worksheet>
</file>

<file path=xl/worksheets/sheet4.xml><?xml version="1.0" encoding="utf-8"?>
<worksheet xmlns="http://schemas.openxmlformats.org/spreadsheetml/2006/main" xmlns:r="http://schemas.openxmlformats.org/officeDocument/2006/relationships">
  <sheetPr>
    <pageSetUpPr fitToPage="1"/>
  </sheetPr>
  <dimension ref="A1:Q27"/>
  <sheetViews>
    <sheetView zoomScalePageLayoutView="0" workbookViewId="0" topLeftCell="A1">
      <selection activeCell="A1" sqref="A1"/>
    </sheetView>
  </sheetViews>
  <sheetFormatPr defaultColWidth="9.140625" defaultRowHeight="15"/>
  <cols>
    <col min="1" max="1" width="37.57421875" style="14" customWidth="1"/>
    <col min="2" max="2" width="19.421875" style="22" customWidth="1"/>
    <col min="3" max="3" width="13.7109375" style="22" customWidth="1"/>
    <col min="4" max="4" width="13.140625" style="22" customWidth="1"/>
    <col min="5" max="5" width="14.8515625" style="22" customWidth="1"/>
    <col min="6" max="6" width="13.7109375" style="22" customWidth="1"/>
    <col min="7" max="7" width="13.140625" style="14" customWidth="1"/>
    <col min="8" max="8" width="16.7109375" style="14" customWidth="1"/>
    <col min="9" max="9" width="13.7109375" style="22" customWidth="1"/>
    <col min="10" max="10" width="13.140625" style="14" customWidth="1"/>
    <col min="11" max="11" width="16.7109375" style="14" customWidth="1"/>
    <col min="12" max="12" width="13.7109375" style="22" customWidth="1"/>
    <col min="13" max="13" width="13.140625" style="14" customWidth="1"/>
    <col min="14" max="14" width="16.7109375" style="14" customWidth="1"/>
    <col min="15" max="15" width="13.7109375" style="22" customWidth="1"/>
    <col min="16" max="16" width="13.140625" style="14" customWidth="1"/>
    <col min="17" max="17" width="16.7109375" style="14" customWidth="1"/>
    <col min="18" max="16384" width="9.140625" style="14" customWidth="1"/>
  </cols>
  <sheetData>
    <row r="1" spans="1:15" ht="15.75">
      <c r="A1" s="15" t="s">
        <v>24</v>
      </c>
      <c r="B1" s="19"/>
      <c r="C1" s="19"/>
      <c r="D1" s="19"/>
      <c r="E1" s="19"/>
      <c r="F1" s="19"/>
      <c r="G1" s="16"/>
      <c r="H1" s="16"/>
      <c r="I1" s="19"/>
      <c r="J1" s="16"/>
      <c r="L1" s="19"/>
      <c r="O1" s="19"/>
    </row>
    <row r="2" spans="1:15" ht="15.75">
      <c r="A2" s="1" t="s">
        <v>44</v>
      </c>
      <c r="B2" s="225"/>
      <c r="C2" s="225"/>
      <c r="D2" s="225"/>
      <c r="E2" s="225"/>
      <c r="F2" s="225"/>
      <c r="G2" s="225"/>
      <c r="H2" s="225"/>
      <c r="I2" s="134"/>
      <c r="J2" s="134"/>
      <c r="L2" s="14"/>
      <c r="O2" s="14"/>
    </row>
    <row r="3" spans="1:17" ht="16.5" thickBot="1">
      <c r="A3" s="17"/>
      <c r="B3" s="20"/>
      <c r="C3" s="20"/>
      <c r="D3" s="20"/>
      <c r="E3" s="20"/>
      <c r="F3" s="20"/>
      <c r="G3" s="13"/>
      <c r="H3" s="13"/>
      <c r="I3" s="20"/>
      <c r="J3" s="13"/>
      <c r="K3" s="17"/>
      <c r="L3" s="20"/>
      <c r="M3" s="20"/>
      <c r="N3" s="35"/>
      <c r="O3" s="20"/>
      <c r="P3" s="20"/>
      <c r="Q3" s="35" t="s">
        <v>22</v>
      </c>
    </row>
    <row r="4" spans="1:15" ht="15">
      <c r="A4"/>
      <c r="B4" s="21"/>
      <c r="C4" s="21"/>
      <c r="D4" s="21"/>
      <c r="E4" s="21"/>
      <c r="F4" s="21"/>
      <c r="G4"/>
      <c r="H4"/>
      <c r="I4" s="21"/>
      <c r="J4"/>
      <c r="L4" s="21"/>
      <c r="O4" s="21"/>
    </row>
    <row r="5" spans="1:17" ht="25.5">
      <c r="A5" s="31" t="s">
        <v>26</v>
      </c>
      <c r="B5" s="124" t="s">
        <v>70</v>
      </c>
      <c r="C5" s="226" t="s">
        <v>4</v>
      </c>
      <c r="D5" s="226"/>
      <c r="E5" s="226"/>
      <c r="F5" s="227" t="s">
        <v>5</v>
      </c>
      <c r="G5" s="228"/>
      <c r="H5" s="229"/>
      <c r="I5" s="227" t="s">
        <v>6</v>
      </c>
      <c r="J5" s="228"/>
      <c r="K5" s="229"/>
      <c r="L5" s="227" t="s">
        <v>7</v>
      </c>
      <c r="M5" s="228"/>
      <c r="N5" s="229"/>
      <c r="O5" s="227" t="s">
        <v>8</v>
      </c>
      <c r="P5" s="228"/>
      <c r="Q5" s="229"/>
    </row>
    <row r="6" spans="1:17" ht="51" customHeight="1">
      <c r="A6" s="24"/>
      <c r="B6" s="116" t="s">
        <v>71</v>
      </c>
      <c r="C6" s="125" t="s">
        <v>79</v>
      </c>
      <c r="D6" s="125" t="s">
        <v>80</v>
      </c>
      <c r="E6" s="126" t="s">
        <v>0</v>
      </c>
      <c r="F6" s="125" t="s">
        <v>79</v>
      </c>
      <c r="G6" s="125" t="s">
        <v>80</v>
      </c>
      <c r="H6" s="126" t="s">
        <v>0</v>
      </c>
      <c r="I6" s="125" t="s">
        <v>79</v>
      </c>
      <c r="J6" s="125" t="s">
        <v>80</v>
      </c>
      <c r="K6" s="126" t="s">
        <v>0</v>
      </c>
      <c r="L6" s="125" t="s">
        <v>79</v>
      </c>
      <c r="M6" s="125" t="s">
        <v>80</v>
      </c>
      <c r="N6" s="126" t="s">
        <v>0</v>
      </c>
      <c r="O6" s="125" t="s">
        <v>79</v>
      </c>
      <c r="P6" s="125" t="s">
        <v>80</v>
      </c>
      <c r="Q6" s="126" t="s">
        <v>0</v>
      </c>
    </row>
    <row r="7" spans="1:17" ht="15">
      <c r="A7" s="115" t="s">
        <v>73</v>
      </c>
      <c r="B7" s="114"/>
      <c r="C7" s="136">
        <v>0</v>
      </c>
      <c r="D7" s="144">
        <v>0</v>
      </c>
      <c r="E7" s="138">
        <f>((D7*1.25)-D7)*$B7</f>
        <v>0</v>
      </c>
      <c r="F7" s="140">
        <v>32417664.80468522</v>
      </c>
      <c r="G7" s="144">
        <v>37280314.525388</v>
      </c>
      <c r="H7" s="138">
        <f>((G7*1.25)-G7)*$B7</f>
        <v>0</v>
      </c>
      <c r="I7" s="141">
        <v>40605606.04871538</v>
      </c>
      <c r="J7" s="141">
        <v>46696446.95602269</v>
      </c>
      <c r="K7" s="138">
        <f>((J7*1.25)-J7)*$B7</f>
        <v>0</v>
      </c>
      <c r="L7" s="142">
        <v>24282918.42728297</v>
      </c>
      <c r="M7" s="142">
        <v>27925356.191375412</v>
      </c>
      <c r="N7" s="138">
        <f>((M7*1.25)-M7)*$B7</f>
        <v>0</v>
      </c>
      <c r="O7" s="143">
        <v>21319576.638990737</v>
      </c>
      <c r="P7" s="143">
        <v>24517513.134839345</v>
      </c>
      <c r="Q7" s="138">
        <f>((P7*1.25)-P7)*$B7</f>
        <v>0</v>
      </c>
    </row>
    <row r="8" spans="1:17" ht="15">
      <c r="A8" s="23" t="s">
        <v>74</v>
      </c>
      <c r="B8" s="114"/>
      <c r="C8" s="136">
        <v>0</v>
      </c>
      <c r="D8" s="144">
        <v>0</v>
      </c>
      <c r="E8" s="138">
        <f>((D8*1.15)-D8)*$B8</f>
        <v>0</v>
      </c>
      <c r="F8" s="140">
        <v>27737134.130289536</v>
      </c>
      <c r="G8" s="144">
        <v>41605701.1954343</v>
      </c>
      <c r="H8" s="138">
        <f>((G8*1.15)-G8)*$B8</f>
        <v>0</v>
      </c>
      <c r="I8" s="141">
        <v>64835329.60937044</v>
      </c>
      <c r="J8" s="141">
        <v>97252994.41405566</v>
      </c>
      <c r="K8" s="138">
        <f>((J8*1.15)-J8)*$B8</f>
        <v>0</v>
      </c>
      <c r="L8" s="142">
        <v>40605606.04871538</v>
      </c>
      <c r="M8" s="142">
        <v>60908409.073073074</v>
      </c>
      <c r="N8" s="138">
        <f>((M8*1.15)-M8)*$B8</f>
        <v>0</v>
      </c>
      <c r="O8" s="143">
        <v>24282918.42728297</v>
      </c>
      <c r="P8" s="143">
        <v>36424377.640924454</v>
      </c>
      <c r="Q8" s="138">
        <f>((P8*1.15)-P8)*$B8</f>
        <v>0</v>
      </c>
    </row>
    <row r="9" spans="1:17" ht="15">
      <c r="A9" s="23" t="s">
        <v>75</v>
      </c>
      <c r="B9" s="114"/>
      <c r="C9" s="144">
        <v>44780</v>
      </c>
      <c r="D9" s="144">
        <v>51496.99999999999</v>
      </c>
      <c r="E9" s="138">
        <f>((D9*1.15)-D9)*$B9</f>
        <v>0</v>
      </c>
      <c r="F9" s="140">
        <v>82500</v>
      </c>
      <c r="G9" s="144">
        <v>94874.99999999999</v>
      </c>
      <c r="H9" s="138">
        <f>((G9*1.15)-G9)*$B9</f>
        <v>0</v>
      </c>
      <c r="I9" s="141">
        <v>47520</v>
      </c>
      <c r="J9" s="141">
        <v>54647.99999999999</v>
      </c>
      <c r="K9" s="138">
        <f>((J9*1.15)-J9)*$B9</f>
        <v>0</v>
      </c>
      <c r="L9" s="142">
        <v>15000</v>
      </c>
      <c r="M9" s="142">
        <v>17250</v>
      </c>
      <c r="N9" s="138">
        <f>((M9*1.15)-M9)*$B9</f>
        <v>0</v>
      </c>
      <c r="O9" s="143">
        <v>28500</v>
      </c>
      <c r="P9" s="143">
        <v>32775</v>
      </c>
      <c r="Q9" s="138">
        <f>((P9*1.15)-P9)*$B9</f>
        <v>0</v>
      </c>
    </row>
    <row r="10" spans="1:17" ht="15">
      <c r="A10" s="23" t="s">
        <v>52</v>
      </c>
      <c r="B10" s="114"/>
      <c r="C10" s="136">
        <v>0</v>
      </c>
      <c r="D10" s="144">
        <v>0</v>
      </c>
      <c r="E10" s="138">
        <f>((D10*1.15)-D10)*$B10</f>
        <v>0</v>
      </c>
      <c r="F10" s="140">
        <v>2966238.0338258166</v>
      </c>
      <c r="G10" s="144">
        <v>3411173.7388996887</v>
      </c>
      <c r="H10" s="138">
        <f>((G10*1.15)-G10)*$B10</f>
        <v>0</v>
      </c>
      <c r="I10" s="141">
        <v>5991800.828328149</v>
      </c>
      <c r="J10" s="141">
        <v>6890570.952577371</v>
      </c>
      <c r="K10" s="138">
        <f>((J10*1.15)-J10)*$B10</f>
        <v>0</v>
      </c>
      <c r="L10" s="142">
        <v>6051718.836611431</v>
      </c>
      <c r="M10" s="142">
        <v>6959476.662103145</v>
      </c>
      <c r="N10" s="138">
        <f>((M10*1.15)-M10)*$B10</f>
        <v>0</v>
      </c>
      <c r="O10" s="143">
        <v>6112236.024977545</v>
      </c>
      <c r="P10" s="143">
        <v>7029071.428724176</v>
      </c>
      <c r="Q10" s="138">
        <f>((P10*1.15)-P10)*$B10</f>
        <v>0</v>
      </c>
    </row>
    <row r="11" spans="3:17" ht="12.75">
      <c r="C11" s="127"/>
      <c r="D11" s="127"/>
      <c r="E11" s="139"/>
      <c r="F11" s="127"/>
      <c r="G11" s="127"/>
      <c r="H11" s="139"/>
      <c r="I11" s="127"/>
      <c r="J11" s="127"/>
      <c r="K11" s="139"/>
      <c r="L11" s="127"/>
      <c r="M11" s="127"/>
      <c r="N11" s="139"/>
      <c r="O11" s="127"/>
      <c r="P11" s="127"/>
      <c r="Q11" s="139"/>
    </row>
    <row r="12" spans="1:17" ht="12.75">
      <c r="A12" s="118" t="s">
        <v>9</v>
      </c>
      <c r="C12" s="128"/>
      <c r="D12" s="128"/>
      <c r="E12" s="137">
        <f>ROUND(E9,2)</f>
        <v>0</v>
      </c>
      <c r="F12" s="128"/>
      <c r="G12" s="128"/>
      <c r="H12" s="137">
        <f>ROUND(SUM(H7:H10),2)</f>
        <v>0</v>
      </c>
      <c r="I12" s="128"/>
      <c r="J12" s="128"/>
      <c r="K12" s="137">
        <f>ROUND(SUM(K7:K10),2)</f>
        <v>0</v>
      </c>
      <c r="L12" s="128"/>
      <c r="M12" s="128"/>
      <c r="N12" s="137">
        <f>ROUND(SUM(N7:N10),2)</f>
        <v>0</v>
      </c>
      <c r="O12" s="128"/>
      <c r="P12" s="128"/>
      <c r="Q12" s="137">
        <f>ROUND(SUM(Q7:Q10),2)</f>
        <v>0</v>
      </c>
    </row>
    <row r="13" spans="7:17" ht="12.75">
      <c r="G13" s="58"/>
      <c r="H13" s="117"/>
      <c r="J13" s="117"/>
      <c r="K13" s="117"/>
      <c r="M13" s="117"/>
      <c r="N13" s="117"/>
      <c r="P13" s="117"/>
      <c r="Q13" s="117"/>
    </row>
    <row r="14" spans="1:17" ht="15">
      <c r="A14" s="18"/>
      <c r="G14" s="58"/>
      <c r="H14" s="117"/>
      <c r="J14" s="117"/>
      <c r="K14" s="117"/>
      <c r="M14" s="117"/>
      <c r="N14" s="117"/>
      <c r="P14" s="117"/>
      <c r="Q14" s="117"/>
    </row>
    <row r="15" spans="2:15" ht="12.75">
      <c r="B15" s="14"/>
      <c r="C15" s="14"/>
      <c r="D15" s="14"/>
      <c r="E15" s="14"/>
      <c r="F15" s="14"/>
      <c r="I15" s="14"/>
      <c r="L15" s="14"/>
      <c r="O15" s="14"/>
    </row>
    <row r="16" spans="1:15" ht="12.75">
      <c r="A16" s="118" t="s">
        <v>45</v>
      </c>
      <c r="B16" s="14"/>
      <c r="C16" s="14"/>
      <c r="D16" s="14"/>
      <c r="E16" s="14"/>
      <c r="F16" s="14"/>
      <c r="I16" s="14"/>
      <c r="L16" s="14"/>
      <c r="O16" s="14"/>
    </row>
    <row r="17" spans="1:15" ht="12.75">
      <c r="A17" s="230" t="s">
        <v>81</v>
      </c>
      <c r="B17" s="230"/>
      <c r="C17" s="230"/>
      <c r="D17" s="230"/>
      <c r="E17" s="230"/>
      <c r="F17" s="230"/>
      <c r="G17" s="230"/>
      <c r="H17" s="230"/>
      <c r="I17" s="230"/>
      <c r="J17" s="230"/>
      <c r="K17" s="230"/>
      <c r="L17" s="14"/>
      <c r="O17" s="14"/>
    </row>
    <row r="18" spans="1:15" ht="12.75" customHeight="1">
      <c r="A18" s="230" t="s">
        <v>72</v>
      </c>
      <c r="B18" s="230"/>
      <c r="C18" s="230"/>
      <c r="D18" s="230"/>
      <c r="E18" s="230"/>
      <c r="F18" s="230"/>
      <c r="G18" s="230"/>
      <c r="H18" s="230"/>
      <c r="I18" s="230"/>
      <c r="J18" s="230"/>
      <c r="K18" s="230"/>
      <c r="L18" s="14"/>
      <c r="O18" s="14"/>
    </row>
    <row r="19" spans="1:15" ht="12.75" customHeight="1">
      <c r="A19" s="224" t="s">
        <v>88</v>
      </c>
      <c r="B19" s="224"/>
      <c r="C19" s="224"/>
      <c r="D19" s="224"/>
      <c r="E19" s="224"/>
      <c r="F19" s="224"/>
      <c r="G19" s="224"/>
      <c r="H19" s="224"/>
      <c r="I19" s="224"/>
      <c r="J19" s="224"/>
      <c r="K19" s="224"/>
      <c r="L19" s="14"/>
      <c r="O19" s="14"/>
    </row>
    <row r="20" spans="1:15" ht="12.75">
      <c r="A20" s="224"/>
      <c r="B20" s="224"/>
      <c r="C20" s="224"/>
      <c r="D20" s="224"/>
      <c r="E20" s="224"/>
      <c r="F20" s="224"/>
      <c r="G20" s="224"/>
      <c r="H20" s="224"/>
      <c r="I20" s="224"/>
      <c r="J20" s="224"/>
      <c r="K20" s="224"/>
      <c r="L20" s="14"/>
      <c r="O20" s="14"/>
    </row>
    <row r="21" spans="1:15" ht="12.75">
      <c r="A21" s="224"/>
      <c r="B21" s="224"/>
      <c r="C21" s="224"/>
      <c r="D21" s="224"/>
      <c r="E21" s="224"/>
      <c r="F21" s="224"/>
      <c r="G21" s="224"/>
      <c r="H21" s="224"/>
      <c r="I21" s="224"/>
      <c r="J21" s="224"/>
      <c r="K21" s="224"/>
      <c r="L21" s="14"/>
      <c r="O21" s="14"/>
    </row>
    <row r="22" spans="1:15" ht="12.75">
      <c r="A22" s="224" t="s">
        <v>77</v>
      </c>
      <c r="B22" s="224"/>
      <c r="C22" s="224"/>
      <c r="D22" s="224"/>
      <c r="E22" s="224"/>
      <c r="F22" s="224"/>
      <c r="G22" s="224"/>
      <c r="H22" s="224"/>
      <c r="I22" s="135"/>
      <c r="J22" s="60"/>
      <c r="L22" s="14"/>
      <c r="O22" s="14"/>
    </row>
    <row r="23" spans="1:15" ht="30" customHeight="1">
      <c r="A23" s="224" t="s">
        <v>145</v>
      </c>
      <c r="B23" s="224"/>
      <c r="C23" s="224"/>
      <c r="D23" s="224"/>
      <c r="E23" s="224"/>
      <c r="F23" s="224"/>
      <c r="G23" s="224"/>
      <c r="H23" s="224"/>
      <c r="I23" s="224"/>
      <c r="J23" s="224"/>
      <c r="K23" s="224"/>
      <c r="L23" s="60"/>
      <c r="O23" s="60"/>
    </row>
    <row r="24" spans="6:7" ht="12.75">
      <c r="F24" s="190"/>
      <c r="G24" s="190"/>
    </row>
    <row r="25" spans="6:7" ht="12.75">
      <c r="F25" s="190"/>
      <c r="G25" s="190"/>
    </row>
    <row r="26" spans="6:7" ht="12.75">
      <c r="F26" s="190"/>
      <c r="G26" s="190"/>
    </row>
    <row r="27" spans="6:7" ht="12.75">
      <c r="F27" s="190"/>
      <c r="G27" s="190"/>
    </row>
  </sheetData>
  <sheetProtection password="E20A" sheet="1" objects="1" scenarios="1"/>
  <protectedRanges>
    <protectedRange sqref="B7:B10" name="Adjustment"/>
  </protectedRanges>
  <mergeCells count="11">
    <mergeCell ref="L5:N5"/>
    <mergeCell ref="A22:H22"/>
    <mergeCell ref="O5:Q5"/>
    <mergeCell ref="A17:K17"/>
    <mergeCell ref="A18:K18"/>
    <mergeCell ref="A19:K21"/>
    <mergeCell ref="A23:K23"/>
    <mergeCell ref="B2:H2"/>
    <mergeCell ref="C5:E5"/>
    <mergeCell ref="F5:H5"/>
    <mergeCell ref="I5:K5"/>
  </mergeCells>
  <printOptions/>
  <pageMargins left="0.25" right="0.25" top="0.75" bottom="0.75" header="0.3" footer="0.3"/>
  <pageSetup fitToHeight="1" fitToWidth="1" horizontalDpi="90" verticalDpi="90" orientation="landscape" scale="49" r:id="rId1"/>
</worksheet>
</file>

<file path=xl/worksheets/sheet5.xml><?xml version="1.0" encoding="utf-8"?>
<worksheet xmlns="http://schemas.openxmlformats.org/spreadsheetml/2006/main" xmlns:r="http://schemas.openxmlformats.org/officeDocument/2006/relationships">
  <sheetPr>
    <pageSetUpPr fitToPage="1"/>
  </sheetPr>
  <dimension ref="A1:I168"/>
  <sheetViews>
    <sheetView zoomScalePageLayoutView="0" workbookViewId="0" topLeftCell="A93">
      <selection activeCell="B142" sqref="B142"/>
    </sheetView>
  </sheetViews>
  <sheetFormatPr defaultColWidth="9.140625" defaultRowHeight="15"/>
  <cols>
    <col min="1" max="1" width="44.00390625" style="36" customWidth="1"/>
    <col min="2" max="2" width="23.421875" style="54" customWidth="1"/>
    <col min="3" max="3" width="21.140625" style="36" customWidth="1"/>
    <col min="4" max="4" width="30.8515625" style="36" customWidth="1"/>
    <col min="5" max="16384" width="9.140625" style="36" customWidth="1"/>
  </cols>
  <sheetData>
    <row r="1" spans="1:4" ht="54" customHeight="1">
      <c r="A1" s="15" t="s">
        <v>28</v>
      </c>
      <c r="B1" s="19"/>
      <c r="C1" s="16"/>
      <c r="D1" s="16"/>
    </row>
    <row r="2" ht="13.5" thickBot="1"/>
    <row r="3" spans="1:4" ht="12.75">
      <c r="A3" s="231"/>
      <c r="B3" s="231"/>
      <c r="C3" s="231"/>
      <c r="D3" s="231"/>
    </row>
    <row r="4" spans="1:4" ht="30.75" customHeight="1">
      <c r="A4" s="232" t="s">
        <v>93</v>
      </c>
      <c r="B4" s="232"/>
      <c r="C4" s="232"/>
      <c r="D4" s="232"/>
    </row>
    <row r="5" spans="1:9" ht="12.75" customHeight="1">
      <c r="A5" s="232"/>
      <c r="B5" s="232"/>
      <c r="C5" s="232"/>
      <c r="D5" s="232"/>
      <c r="E5" s="123"/>
      <c r="F5" s="123"/>
      <c r="G5" s="123"/>
      <c r="H5" s="123"/>
      <c r="I5" s="123"/>
    </row>
    <row r="6" spans="1:9" ht="114" customHeight="1">
      <c r="A6" s="232"/>
      <c r="B6" s="232"/>
      <c r="C6" s="232"/>
      <c r="D6" s="232"/>
      <c r="E6" s="123"/>
      <c r="F6" s="123"/>
      <c r="G6" s="123"/>
      <c r="H6" s="123"/>
      <c r="I6" s="123"/>
    </row>
    <row r="7" spans="1:9" ht="15.75">
      <c r="A7" s="1" t="s">
        <v>44</v>
      </c>
      <c r="B7" s="225">
        <f>'A. Pricing Schedule'!B8:G8</f>
      </c>
      <c r="C7" s="225"/>
      <c r="D7" s="225"/>
      <c r="E7" s="123"/>
      <c r="F7" s="123"/>
      <c r="G7" s="123"/>
      <c r="H7" s="123"/>
      <c r="I7" s="123"/>
    </row>
    <row r="8" spans="1:9" ht="15.75">
      <c r="A8" s="1"/>
      <c r="B8" s="122"/>
      <c r="C8" s="122"/>
      <c r="D8" s="122"/>
      <c r="E8" s="123"/>
      <c r="F8" s="123"/>
      <c r="G8" s="123"/>
      <c r="H8" s="123"/>
      <c r="I8" s="123"/>
    </row>
    <row r="9" spans="1:9" ht="15.75" thickBot="1">
      <c r="A9" s="17"/>
      <c r="B9" s="20"/>
      <c r="C9" s="33"/>
      <c r="D9" s="33" t="s">
        <v>23</v>
      </c>
      <c r="E9" s="123"/>
      <c r="F9" s="123"/>
      <c r="G9" s="123"/>
      <c r="H9" s="123"/>
      <c r="I9" s="123"/>
    </row>
    <row r="10" spans="1:9" ht="15" thickBot="1">
      <c r="A10" s="55" t="s">
        <v>4</v>
      </c>
      <c r="B10" s="44"/>
      <c r="C10" s="45"/>
      <c r="D10" s="45"/>
      <c r="E10" s="123"/>
      <c r="F10" s="123"/>
      <c r="G10" s="123"/>
      <c r="H10" s="123"/>
      <c r="I10" s="123"/>
    </row>
    <row r="11" spans="1:9" ht="12.75" customHeight="1">
      <c r="A11" s="39" t="s">
        <v>90</v>
      </c>
      <c r="B11" s="38" t="s">
        <v>42</v>
      </c>
      <c r="C11" s="38" t="s">
        <v>43</v>
      </c>
      <c r="D11" s="37" t="s">
        <v>32</v>
      </c>
      <c r="E11" s="123"/>
      <c r="F11" s="123"/>
      <c r="G11" s="123"/>
      <c r="H11" s="123"/>
      <c r="I11" s="123"/>
    </row>
    <row r="12" spans="1:9" ht="12.75" customHeight="1">
      <c r="A12" s="46"/>
      <c r="B12" s="47"/>
      <c r="C12" s="47"/>
      <c r="D12" s="48"/>
      <c r="E12" s="123"/>
      <c r="F12" s="123"/>
      <c r="G12" s="123"/>
      <c r="H12" s="123"/>
      <c r="I12" s="123"/>
    </row>
    <row r="13" spans="1:9" ht="12.75" customHeight="1">
      <c r="A13" s="40" t="s">
        <v>33</v>
      </c>
      <c r="B13" s="184"/>
      <c r="C13" s="64">
        <v>1000</v>
      </c>
      <c r="D13" s="49">
        <f>B13*C13</f>
        <v>0</v>
      </c>
      <c r="E13" s="123"/>
      <c r="F13" s="123"/>
      <c r="G13" s="123"/>
      <c r="H13" s="123"/>
      <c r="I13" s="123"/>
    </row>
    <row r="14" spans="1:4" ht="18" customHeight="1">
      <c r="A14" s="40" t="s">
        <v>34</v>
      </c>
      <c r="B14" s="184"/>
      <c r="C14" s="64">
        <v>1000</v>
      </c>
      <c r="D14" s="49">
        <f aca="true" t="shared" si="0" ref="D14:D23">B14*C14</f>
        <v>0</v>
      </c>
    </row>
    <row r="15" spans="1:4" ht="14.25">
      <c r="A15" s="40" t="s">
        <v>35</v>
      </c>
      <c r="B15" s="184"/>
      <c r="C15" s="64">
        <v>2000</v>
      </c>
      <c r="D15" s="49">
        <f t="shared" si="0"/>
        <v>0</v>
      </c>
    </row>
    <row r="16" spans="1:4" ht="14.25">
      <c r="A16" s="40" t="s">
        <v>36</v>
      </c>
      <c r="B16" s="184"/>
      <c r="C16" s="64">
        <v>500</v>
      </c>
      <c r="D16" s="49">
        <f t="shared" si="0"/>
        <v>0</v>
      </c>
    </row>
    <row r="17" spans="1:4" ht="14.25" customHeight="1">
      <c r="A17" s="40" t="s">
        <v>37</v>
      </c>
      <c r="B17" s="184"/>
      <c r="C17" s="64">
        <v>1000</v>
      </c>
      <c r="D17" s="49">
        <f>B17*C17</f>
        <v>0</v>
      </c>
    </row>
    <row r="18" spans="1:5" ht="14.25">
      <c r="A18" s="40" t="s">
        <v>48</v>
      </c>
      <c r="B18" s="184"/>
      <c r="C18" s="64">
        <v>1000</v>
      </c>
      <c r="D18" s="49">
        <f>B18*C18</f>
        <v>0</v>
      </c>
      <c r="E18" s="63"/>
    </row>
    <row r="19" spans="1:5" ht="14.25">
      <c r="A19" s="40" t="s">
        <v>49</v>
      </c>
      <c r="B19" s="184"/>
      <c r="C19" s="64">
        <v>1000</v>
      </c>
      <c r="D19" s="49">
        <f>B19*C19</f>
        <v>0</v>
      </c>
      <c r="E19" s="63"/>
    </row>
    <row r="20" spans="1:5" ht="14.25">
      <c r="A20" s="40" t="s">
        <v>38</v>
      </c>
      <c r="B20" s="184"/>
      <c r="C20" s="64">
        <v>500</v>
      </c>
      <c r="D20" s="49">
        <f t="shared" si="0"/>
        <v>0</v>
      </c>
      <c r="E20" s="63"/>
    </row>
    <row r="21" spans="1:5" ht="14.25">
      <c r="A21" s="40" t="s">
        <v>39</v>
      </c>
      <c r="B21" s="184"/>
      <c r="C21" s="64">
        <v>500</v>
      </c>
      <c r="D21" s="49">
        <f t="shared" si="0"/>
        <v>0</v>
      </c>
      <c r="E21" s="63"/>
    </row>
    <row r="22" spans="1:5" ht="13.5" customHeight="1">
      <c r="A22" s="40" t="s">
        <v>40</v>
      </c>
      <c r="B22" s="184"/>
      <c r="C22" s="64">
        <v>1000</v>
      </c>
      <c r="D22" s="49">
        <f t="shared" si="0"/>
        <v>0</v>
      </c>
      <c r="E22" s="63"/>
    </row>
    <row r="23" spans="1:5" ht="13.5" customHeight="1">
      <c r="A23" s="40" t="s">
        <v>41</v>
      </c>
      <c r="B23" s="184"/>
      <c r="C23" s="64">
        <v>500</v>
      </c>
      <c r="D23" s="49">
        <f t="shared" si="0"/>
        <v>0</v>
      </c>
      <c r="E23" s="63"/>
    </row>
    <row r="24" spans="1:5" ht="13.5" customHeight="1">
      <c r="A24" s="41"/>
      <c r="B24" s="43"/>
      <c r="C24" s="43"/>
      <c r="D24" s="50"/>
      <c r="E24" s="63"/>
    </row>
    <row r="25" spans="1:5" ht="12.75">
      <c r="A25" s="41" t="s">
        <v>9</v>
      </c>
      <c r="B25" s="43"/>
      <c r="C25" s="62">
        <f>SUM(C13:C23)</f>
        <v>10000</v>
      </c>
      <c r="D25" s="51">
        <f>ROUND(SUM(D13:D23),2)</f>
        <v>0</v>
      </c>
      <c r="E25" s="63"/>
    </row>
    <row r="26" spans="1:5" ht="13.5" thickBot="1">
      <c r="A26" s="52"/>
      <c r="B26" s="53"/>
      <c r="C26" s="53"/>
      <c r="D26" s="56"/>
      <c r="E26" s="63"/>
    </row>
    <row r="27" spans="1:5" ht="14.25" customHeight="1">
      <c r="A27" s="42"/>
      <c r="B27" s="42"/>
      <c r="C27" s="42"/>
      <c r="D27" s="42"/>
      <c r="E27" s="63"/>
    </row>
    <row r="28" spans="2:5" ht="12.75">
      <c r="B28" s="36"/>
      <c r="E28" s="63"/>
    </row>
    <row r="29" spans="1:4" ht="15" thickBot="1">
      <c r="A29" s="55" t="s">
        <v>5</v>
      </c>
      <c r="B29" s="44"/>
      <c r="C29" s="45"/>
      <c r="D29" s="45"/>
    </row>
    <row r="30" spans="1:4" ht="12.75">
      <c r="A30" s="39" t="s">
        <v>90</v>
      </c>
      <c r="B30" s="38" t="s">
        <v>42</v>
      </c>
      <c r="C30" s="38" t="s">
        <v>43</v>
      </c>
      <c r="D30" s="37" t="s">
        <v>32</v>
      </c>
    </row>
    <row r="31" spans="1:4" ht="14.25">
      <c r="A31" s="46"/>
      <c r="B31" s="47"/>
      <c r="C31" s="47"/>
      <c r="D31" s="48"/>
    </row>
    <row r="32" spans="1:4" ht="14.25">
      <c r="A32" s="40" t="s">
        <v>33</v>
      </c>
      <c r="B32" s="184"/>
      <c r="C32" s="64">
        <f>C13*5</f>
        <v>5000</v>
      </c>
      <c r="D32" s="49">
        <f>B32*C32</f>
        <v>0</v>
      </c>
    </row>
    <row r="33" spans="1:4" ht="14.25">
      <c r="A33" s="40" t="s">
        <v>34</v>
      </c>
      <c r="B33" s="184"/>
      <c r="C33" s="64">
        <f>C14*5</f>
        <v>5000</v>
      </c>
      <c r="D33" s="49">
        <f>B33*C33</f>
        <v>0</v>
      </c>
    </row>
    <row r="34" spans="1:4" ht="14.25">
      <c r="A34" s="40" t="s">
        <v>35</v>
      </c>
      <c r="B34" s="184"/>
      <c r="C34" s="64">
        <f aca="true" t="shared" si="1" ref="C34:C42">C15*5</f>
        <v>10000</v>
      </c>
      <c r="D34" s="49">
        <f>B34*C34</f>
        <v>0</v>
      </c>
    </row>
    <row r="35" spans="1:4" ht="14.25">
      <c r="A35" s="40" t="s">
        <v>36</v>
      </c>
      <c r="B35" s="184"/>
      <c r="C35" s="64">
        <f t="shared" si="1"/>
        <v>2500</v>
      </c>
      <c r="D35" s="49">
        <f>B35*C35</f>
        <v>0</v>
      </c>
    </row>
    <row r="36" spans="1:4" ht="14.25">
      <c r="A36" s="40" t="s">
        <v>37</v>
      </c>
      <c r="B36" s="184"/>
      <c r="C36" s="64">
        <f t="shared" si="1"/>
        <v>5000</v>
      </c>
      <c r="D36" s="49">
        <f>B36*C36</f>
        <v>0</v>
      </c>
    </row>
    <row r="37" spans="1:4" ht="14.25">
      <c r="A37" s="40" t="s">
        <v>48</v>
      </c>
      <c r="B37" s="184"/>
      <c r="C37" s="64">
        <f t="shared" si="1"/>
        <v>5000</v>
      </c>
      <c r="D37" s="49">
        <f aca="true" t="shared" si="2" ref="D37:D42">B37*C37</f>
        <v>0</v>
      </c>
    </row>
    <row r="38" spans="1:4" ht="14.25">
      <c r="A38" s="40" t="s">
        <v>49</v>
      </c>
      <c r="B38" s="184"/>
      <c r="C38" s="64">
        <f t="shared" si="1"/>
        <v>5000</v>
      </c>
      <c r="D38" s="49">
        <f t="shared" si="2"/>
        <v>0</v>
      </c>
    </row>
    <row r="39" spans="1:4" ht="14.25">
      <c r="A39" s="40" t="s">
        <v>38</v>
      </c>
      <c r="B39" s="184"/>
      <c r="C39" s="64">
        <f t="shared" si="1"/>
        <v>2500</v>
      </c>
      <c r="D39" s="49">
        <f t="shared" si="2"/>
        <v>0</v>
      </c>
    </row>
    <row r="40" spans="1:4" ht="14.25">
      <c r="A40" s="40" t="s">
        <v>39</v>
      </c>
      <c r="B40" s="184"/>
      <c r="C40" s="64">
        <f t="shared" si="1"/>
        <v>2500</v>
      </c>
      <c r="D40" s="49">
        <f t="shared" si="2"/>
        <v>0</v>
      </c>
    </row>
    <row r="41" spans="1:4" ht="14.25">
      <c r="A41" s="40" t="s">
        <v>40</v>
      </c>
      <c r="B41" s="184"/>
      <c r="C41" s="64">
        <f t="shared" si="1"/>
        <v>5000</v>
      </c>
      <c r="D41" s="49">
        <f t="shared" si="2"/>
        <v>0</v>
      </c>
    </row>
    <row r="42" spans="1:4" ht="14.25">
      <c r="A42" s="40" t="s">
        <v>41</v>
      </c>
      <c r="B42" s="184"/>
      <c r="C42" s="64">
        <f t="shared" si="1"/>
        <v>2500</v>
      </c>
      <c r="D42" s="49">
        <f t="shared" si="2"/>
        <v>0</v>
      </c>
    </row>
    <row r="43" spans="1:4" ht="12.75">
      <c r="A43" s="41"/>
      <c r="B43" s="43"/>
      <c r="C43" s="57"/>
      <c r="D43" s="50"/>
    </row>
    <row r="44" spans="1:4" ht="12.75">
      <c r="A44" s="41" t="s">
        <v>9</v>
      </c>
      <c r="B44" s="43"/>
      <c r="C44" s="62">
        <f>SUM(C32:C42)</f>
        <v>50000</v>
      </c>
      <c r="D44" s="51">
        <f>ROUND(SUM(D32:D43),2)</f>
        <v>0</v>
      </c>
    </row>
    <row r="45" spans="1:4" ht="13.5" thickBot="1">
      <c r="A45" s="52"/>
      <c r="B45" s="53"/>
      <c r="C45" s="53"/>
      <c r="D45" s="56"/>
    </row>
    <row r="46" spans="1:4" ht="12.75">
      <c r="A46" s="42"/>
      <c r="B46" s="42"/>
      <c r="C46" s="42"/>
      <c r="D46" s="59"/>
    </row>
    <row r="47" spans="1:4" ht="12.75">
      <c r="A47" s="42"/>
      <c r="B47" s="42"/>
      <c r="C47" s="42"/>
      <c r="D47" s="59"/>
    </row>
    <row r="48" spans="1:4" ht="15" thickBot="1">
      <c r="A48" s="55" t="s">
        <v>6</v>
      </c>
      <c r="B48" s="44"/>
      <c r="C48" s="45"/>
      <c r="D48" s="45"/>
    </row>
    <row r="49" spans="1:4" ht="12.75">
      <c r="A49" s="39" t="s">
        <v>90</v>
      </c>
      <c r="B49" s="38" t="s">
        <v>42</v>
      </c>
      <c r="C49" s="38" t="s">
        <v>43</v>
      </c>
      <c r="D49" s="37" t="s">
        <v>32</v>
      </c>
    </row>
    <row r="50" spans="1:4" ht="14.25">
      <c r="A50" s="46"/>
      <c r="B50" s="47"/>
      <c r="C50" s="47"/>
      <c r="D50" s="48"/>
    </row>
    <row r="51" spans="1:4" ht="14.25">
      <c r="A51" s="40" t="s">
        <v>33</v>
      </c>
      <c r="B51" s="184"/>
      <c r="C51" s="64">
        <v>7500</v>
      </c>
      <c r="D51" s="49">
        <f>B51*C51</f>
        <v>0</v>
      </c>
    </row>
    <row r="52" spans="1:4" ht="14.25">
      <c r="A52" s="40" t="s">
        <v>34</v>
      </c>
      <c r="B52" s="184"/>
      <c r="C52" s="64">
        <v>7500</v>
      </c>
      <c r="D52" s="49">
        <f>B52*C52</f>
        <v>0</v>
      </c>
    </row>
    <row r="53" spans="1:4" ht="14.25">
      <c r="A53" s="40" t="s">
        <v>35</v>
      </c>
      <c r="B53" s="184"/>
      <c r="C53" s="64">
        <v>15000</v>
      </c>
      <c r="D53" s="49">
        <f>B53*C53</f>
        <v>0</v>
      </c>
    </row>
    <row r="54" spans="1:4" ht="14.25">
      <c r="A54" s="40" t="s">
        <v>36</v>
      </c>
      <c r="B54" s="184"/>
      <c r="C54" s="64">
        <v>3750</v>
      </c>
      <c r="D54" s="49">
        <f>B54*C54</f>
        <v>0</v>
      </c>
    </row>
    <row r="55" spans="1:4" ht="14.25">
      <c r="A55" s="40" t="s">
        <v>37</v>
      </c>
      <c r="B55" s="184"/>
      <c r="C55" s="64">
        <v>7500</v>
      </c>
      <c r="D55" s="49">
        <f>B55*C55</f>
        <v>0</v>
      </c>
    </row>
    <row r="56" spans="1:4" ht="14.25">
      <c r="A56" s="40" t="s">
        <v>48</v>
      </c>
      <c r="B56" s="184"/>
      <c r="C56" s="64">
        <v>7500</v>
      </c>
      <c r="D56" s="49">
        <f aca="true" t="shared" si="3" ref="D56:D61">B56*C56</f>
        <v>0</v>
      </c>
    </row>
    <row r="57" spans="1:4" ht="14.25">
      <c r="A57" s="40" t="s">
        <v>49</v>
      </c>
      <c r="B57" s="184"/>
      <c r="C57" s="64">
        <v>7500</v>
      </c>
      <c r="D57" s="49">
        <f t="shared" si="3"/>
        <v>0</v>
      </c>
    </row>
    <row r="58" spans="1:4" ht="14.25">
      <c r="A58" s="40" t="s">
        <v>38</v>
      </c>
      <c r="B58" s="184"/>
      <c r="C58" s="64">
        <v>3750</v>
      </c>
      <c r="D58" s="49">
        <f t="shared" si="3"/>
        <v>0</v>
      </c>
    </row>
    <row r="59" spans="1:4" ht="14.25">
      <c r="A59" s="40" t="s">
        <v>39</v>
      </c>
      <c r="B59" s="184"/>
      <c r="C59" s="64">
        <v>3750</v>
      </c>
      <c r="D59" s="49">
        <f t="shared" si="3"/>
        <v>0</v>
      </c>
    </row>
    <row r="60" spans="1:4" ht="14.25">
      <c r="A60" s="40" t="s">
        <v>40</v>
      </c>
      <c r="B60" s="184"/>
      <c r="C60" s="64">
        <v>7500</v>
      </c>
      <c r="D60" s="49">
        <f t="shared" si="3"/>
        <v>0</v>
      </c>
    </row>
    <row r="61" spans="1:4" ht="14.25">
      <c r="A61" s="40" t="s">
        <v>41</v>
      </c>
      <c r="B61" s="184"/>
      <c r="C61" s="64">
        <v>3750</v>
      </c>
      <c r="D61" s="49">
        <f t="shared" si="3"/>
        <v>0</v>
      </c>
    </row>
    <row r="62" spans="1:4" ht="12.75">
      <c r="A62" s="41"/>
      <c r="B62" s="43"/>
      <c r="C62" s="43"/>
      <c r="D62" s="50"/>
    </row>
    <row r="63" spans="1:4" ht="12.75">
      <c r="A63" s="41" t="s">
        <v>9</v>
      </c>
      <c r="B63" s="43"/>
      <c r="C63" s="62">
        <f>SUM(C51:C61)</f>
        <v>75000</v>
      </c>
      <c r="D63" s="51">
        <f>ROUND(SUM(D51:D61),2)</f>
        <v>0</v>
      </c>
    </row>
    <row r="64" spans="1:4" ht="13.5" thickBot="1">
      <c r="A64" s="52"/>
      <c r="B64" s="53"/>
      <c r="C64" s="53"/>
      <c r="D64" s="56"/>
    </row>
    <row r="65" spans="1:4" ht="12.75">
      <c r="A65" s="42"/>
      <c r="B65" s="42"/>
      <c r="C65" s="42"/>
      <c r="D65" s="59"/>
    </row>
    <row r="66" spans="1:4" ht="12.75">
      <c r="A66" s="42"/>
      <c r="B66" s="42"/>
      <c r="C66" s="42"/>
      <c r="D66" s="59"/>
    </row>
    <row r="67" spans="1:4" ht="15" thickBot="1">
      <c r="A67" s="55" t="s">
        <v>7</v>
      </c>
      <c r="B67" s="44"/>
      <c r="C67" s="45"/>
      <c r="D67" s="45"/>
    </row>
    <row r="68" spans="1:4" ht="12.75">
      <c r="A68" s="39" t="s">
        <v>90</v>
      </c>
      <c r="B68" s="38" t="s">
        <v>42</v>
      </c>
      <c r="C68" s="38" t="s">
        <v>43</v>
      </c>
      <c r="D68" s="37" t="s">
        <v>32</v>
      </c>
    </row>
    <row r="69" spans="1:4" ht="14.25">
      <c r="A69" s="46"/>
      <c r="B69" s="47"/>
      <c r="C69" s="47"/>
      <c r="D69" s="48"/>
    </row>
    <row r="70" spans="1:4" ht="14.25">
      <c r="A70" s="40" t="s">
        <v>33</v>
      </c>
      <c r="B70" s="184"/>
      <c r="C70" s="64">
        <v>7500</v>
      </c>
      <c r="D70" s="49">
        <f>B70*C70</f>
        <v>0</v>
      </c>
    </row>
    <row r="71" spans="1:4" ht="14.25">
      <c r="A71" s="40" t="s">
        <v>34</v>
      </c>
      <c r="B71" s="184"/>
      <c r="C71" s="64">
        <v>7500</v>
      </c>
      <c r="D71" s="49">
        <f>B71*C71</f>
        <v>0</v>
      </c>
    </row>
    <row r="72" spans="1:4" ht="14.25">
      <c r="A72" s="40" t="s">
        <v>35</v>
      </c>
      <c r="B72" s="184"/>
      <c r="C72" s="64">
        <v>15000</v>
      </c>
      <c r="D72" s="49">
        <f>B72*C72</f>
        <v>0</v>
      </c>
    </row>
    <row r="73" spans="1:4" ht="14.25">
      <c r="A73" s="40" t="s">
        <v>36</v>
      </c>
      <c r="B73" s="184"/>
      <c r="C73" s="64">
        <v>3750</v>
      </c>
      <c r="D73" s="49">
        <f>B73*C73</f>
        <v>0</v>
      </c>
    </row>
    <row r="74" spans="1:4" ht="14.25">
      <c r="A74" s="40" t="s">
        <v>37</v>
      </c>
      <c r="B74" s="184"/>
      <c r="C74" s="64">
        <v>7500</v>
      </c>
      <c r="D74" s="49">
        <f>B74*C74</f>
        <v>0</v>
      </c>
    </row>
    <row r="75" spans="1:4" ht="14.25">
      <c r="A75" s="40" t="s">
        <v>48</v>
      </c>
      <c r="B75" s="184"/>
      <c r="C75" s="64">
        <v>7500</v>
      </c>
      <c r="D75" s="49">
        <f aca="true" t="shared" si="4" ref="D75:D80">B75*C75</f>
        <v>0</v>
      </c>
    </row>
    <row r="76" spans="1:4" ht="14.25">
      <c r="A76" s="40" t="s">
        <v>49</v>
      </c>
      <c r="B76" s="184"/>
      <c r="C76" s="64">
        <v>7500</v>
      </c>
      <c r="D76" s="49">
        <f t="shared" si="4"/>
        <v>0</v>
      </c>
    </row>
    <row r="77" spans="1:4" ht="14.25">
      <c r="A77" s="40" t="s">
        <v>38</v>
      </c>
      <c r="B77" s="184"/>
      <c r="C77" s="64">
        <v>3750</v>
      </c>
      <c r="D77" s="49">
        <f t="shared" si="4"/>
        <v>0</v>
      </c>
    </row>
    <row r="78" spans="1:4" ht="14.25">
      <c r="A78" s="40" t="s">
        <v>39</v>
      </c>
      <c r="B78" s="184"/>
      <c r="C78" s="64">
        <v>3750</v>
      </c>
      <c r="D78" s="49">
        <f t="shared" si="4"/>
        <v>0</v>
      </c>
    </row>
    <row r="79" spans="1:4" ht="14.25">
      <c r="A79" s="40" t="s">
        <v>40</v>
      </c>
      <c r="B79" s="184"/>
      <c r="C79" s="64">
        <v>7500</v>
      </c>
      <c r="D79" s="49">
        <f t="shared" si="4"/>
        <v>0</v>
      </c>
    </row>
    <row r="80" spans="1:4" ht="14.25">
      <c r="A80" s="40" t="s">
        <v>41</v>
      </c>
      <c r="B80" s="184"/>
      <c r="C80" s="64">
        <v>3750</v>
      </c>
      <c r="D80" s="49">
        <f t="shared" si="4"/>
        <v>0</v>
      </c>
    </row>
    <row r="81" spans="1:4" ht="12.75">
      <c r="A81" s="41"/>
      <c r="B81" s="43"/>
      <c r="C81" s="43"/>
      <c r="D81" s="50"/>
    </row>
    <row r="82" spans="1:4" ht="12.75">
      <c r="A82" s="41" t="s">
        <v>9</v>
      </c>
      <c r="B82" s="43"/>
      <c r="C82" s="62">
        <f>SUM(C70:C80)</f>
        <v>75000</v>
      </c>
      <c r="D82" s="51">
        <f>ROUND(SUM(D70:D80),2)</f>
        <v>0</v>
      </c>
    </row>
    <row r="83" spans="1:4" ht="13.5" thickBot="1">
      <c r="A83" s="52"/>
      <c r="B83" s="53"/>
      <c r="C83" s="53"/>
      <c r="D83" s="56"/>
    </row>
    <row r="84" spans="1:4" ht="12.75">
      <c r="A84" s="42"/>
      <c r="B84" s="42"/>
      <c r="C84" s="42"/>
      <c r="D84" s="59"/>
    </row>
    <row r="85" spans="1:4" ht="12.75">
      <c r="A85" s="42"/>
      <c r="B85" s="42"/>
      <c r="C85" s="42"/>
      <c r="D85" s="59"/>
    </row>
    <row r="86" spans="1:4" ht="15" thickBot="1">
      <c r="A86" s="55" t="s">
        <v>8</v>
      </c>
      <c r="B86" s="44"/>
      <c r="C86" s="45"/>
      <c r="D86" s="45"/>
    </row>
    <row r="87" spans="1:4" ht="12.75">
      <c r="A87" s="39" t="s">
        <v>90</v>
      </c>
      <c r="B87" s="38" t="s">
        <v>42</v>
      </c>
      <c r="C87" s="38" t="s">
        <v>43</v>
      </c>
      <c r="D87" s="37" t="s">
        <v>32</v>
      </c>
    </row>
    <row r="88" spans="1:4" ht="14.25">
      <c r="A88" s="46"/>
      <c r="B88" s="47"/>
      <c r="C88" s="47"/>
      <c r="D88" s="48"/>
    </row>
    <row r="89" spans="1:4" ht="14.25">
      <c r="A89" s="40" t="s">
        <v>33</v>
      </c>
      <c r="B89" s="184"/>
      <c r="C89" s="64">
        <v>7500</v>
      </c>
      <c r="D89" s="49">
        <f>B89*C89</f>
        <v>0</v>
      </c>
    </row>
    <row r="90" spans="1:4" ht="14.25">
      <c r="A90" s="40" t="s">
        <v>34</v>
      </c>
      <c r="B90" s="184"/>
      <c r="C90" s="64">
        <v>7500</v>
      </c>
      <c r="D90" s="49">
        <f>B90*C90</f>
        <v>0</v>
      </c>
    </row>
    <row r="91" spans="1:4" ht="14.25">
      <c r="A91" s="40" t="s">
        <v>35</v>
      </c>
      <c r="B91" s="184"/>
      <c r="C91" s="64">
        <v>15000</v>
      </c>
      <c r="D91" s="49">
        <f>B91*C91</f>
        <v>0</v>
      </c>
    </row>
    <row r="92" spans="1:4" ht="14.25">
      <c r="A92" s="40" t="s">
        <v>36</v>
      </c>
      <c r="B92" s="184"/>
      <c r="C92" s="64">
        <v>3750</v>
      </c>
      <c r="D92" s="49">
        <f>B92*C92</f>
        <v>0</v>
      </c>
    </row>
    <row r="93" spans="1:4" ht="14.25">
      <c r="A93" s="40" t="s">
        <v>37</v>
      </c>
      <c r="B93" s="184"/>
      <c r="C93" s="64">
        <v>7500</v>
      </c>
      <c r="D93" s="49">
        <f>B93*C93</f>
        <v>0</v>
      </c>
    </row>
    <row r="94" spans="1:4" ht="14.25">
      <c r="A94" s="40" t="s">
        <v>48</v>
      </c>
      <c r="B94" s="184"/>
      <c r="C94" s="64">
        <v>7500</v>
      </c>
      <c r="D94" s="49">
        <f aca="true" t="shared" si="5" ref="D94:D99">B94*C94</f>
        <v>0</v>
      </c>
    </row>
    <row r="95" spans="1:4" ht="14.25">
      <c r="A95" s="40" t="s">
        <v>49</v>
      </c>
      <c r="B95" s="184"/>
      <c r="C95" s="64">
        <v>7500</v>
      </c>
      <c r="D95" s="49">
        <f t="shared" si="5"/>
        <v>0</v>
      </c>
    </row>
    <row r="96" spans="1:4" ht="14.25">
      <c r="A96" s="40" t="s">
        <v>38</v>
      </c>
      <c r="B96" s="184"/>
      <c r="C96" s="64">
        <v>3750</v>
      </c>
      <c r="D96" s="49">
        <f t="shared" si="5"/>
        <v>0</v>
      </c>
    </row>
    <row r="97" spans="1:4" ht="14.25">
      <c r="A97" s="40" t="s">
        <v>39</v>
      </c>
      <c r="B97" s="184"/>
      <c r="C97" s="64">
        <v>3750</v>
      </c>
      <c r="D97" s="49">
        <f t="shared" si="5"/>
        <v>0</v>
      </c>
    </row>
    <row r="98" spans="1:4" ht="14.25">
      <c r="A98" s="40" t="s">
        <v>40</v>
      </c>
      <c r="B98" s="184"/>
      <c r="C98" s="64">
        <v>7500</v>
      </c>
      <c r="D98" s="49">
        <f t="shared" si="5"/>
        <v>0</v>
      </c>
    </row>
    <row r="99" spans="1:6" ht="14.25">
      <c r="A99" s="40" t="s">
        <v>41</v>
      </c>
      <c r="B99" s="184"/>
      <c r="C99" s="64">
        <v>3750</v>
      </c>
      <c r="D99" s="49">
        <f t="shared" si="5"/>
        <v>0</v>
      </c>
      <c r="F99" s="130"/>
    </row>
    <row r="100" spans="1:4" ht="12.75">
      <c r="A100" s="41"/>
      <c r="B100" s="43"/>
      <c r="C100" s="43"/>
      <c r="D100" s="50"/>
    </row>
    <row r="101" spans="1:4" ht="12.75">
      <c r="A101" s="41" t="s">
        <v>9</v>
      </c>
      <c r="B101" s="43"/>
      <c r="C101" s="62">
        <f>SUM(C89:C99)</f>
        <v>75000</v>
      </c>
      <c r="D101" s="51">
        <f>ROUND(SUM(D89:D99),2)</f>
        <v>0</v>
      </c>
    </row>
    <row r="102" spans="1:4" ht="13.5" thickBot="1">
      <c r="A102" s="52"/>
      <c r="B102" s="53"/>
      <c r="C102" s="53"/>
      <c r="D102" s="56"/>
    </row>
    <row r="105" ht="14.25">
      <c r="A105" s="187" t="s">
        <v>140</v>
      </c>
    </row>
    <row r="106" ht="14.25">
      <c r="A106" s="188"/>
    </row>
    <row r="107" ht="14.25">
      <c r="A107" s="189" t="s">
        <v>97</v>
      </c>
    </row>
    <row r="108" spans="1:4" ht="14.25">
      <c r="A108" s="233" t="s">
        <v>98</v>
      </c>
      <c r="B108" s="233"/>
      <c r="C108" s="233"/>
      <c r="D108" s="233"/>
    </row>
    <row r="109" spans="1:4" ht="14.25">
      <c r="A109" s="233" t="s">
        <v>99</v>
      </c>
      <c r="B109" s="233"/>
      <c r="C109" s="233"/>
      <c r="D109" s="233"/>
    </row>
    <row r="110" spans="1:4" ht="28.5" customHeight="1">
      <c r="A110" s="234" t="s">
        <v>100</v>
      </c>
      <c r="B110" s="234"/>
      <c r="C110" s="234"/>
      <c r="D110" s="234"/>
    </row>
    <row r="111" spans="1:4" ht="14.25">
      <c r="A111" s="233"/>
      <c r="B111" s="233"/>
      <c r="C111" s="233"/>
      <c r="D111" s="233"/>
    </row>
    <row r="112" ht="14.25">
      <c r="A112" s="189" t="s">
        <v>101</v>
      </c>
    </row>
    <row r="113" spans="1:4" ht="14.25">
      <c r="A113" s="233" t="s">
        <v>102</v>
      </c>
      <c r="B113" s="233"/>
      <c r="C113" s="233"/>
      <c r="D113" s="233"/>
    </row>
    <row r="114" spans="1:4" ht="14.25">
      <c r="A114" s="233" t="s">
        <v>103</v>
      </c>
      <c r="B114" s="233"/>
      <c r="C114" s="233"/>
      <c r="D114" s="233"/>
    </row>
    <row r="115" spans="1:4" ht="28.5" customHeight="1">
      <c r="A115" s="234" t="s">
        <v>104</v>
      </c>
      <c r="B115" s="234"/>
      <c r="C115" s="234"/>
      <c r="D115" s="234"/>
    </row>
    <row r="116" spans="1:4" ht="14.25">
      <c r="A116" s="234" t="s">
        <v>105</v>
      </c>
      <c r="B116" s="234"/>
      <c r="C116" s="234"/>
      <c r="D116" s="234"/>
    </row>
    <row r="117" ht="14.25">
      <c r="A117" s="187"/>
    </row>
    <row r="118" ht="14.25">
      <c r="A118" s="189" t="s">
        <v>35</v>
      </c>
    </row>
    <row r="119" spans="1:4" ht="14.25">
      <c r="A119" s="233" t="s">
        <v>106</v>
      </c>
      <c r="B119" s="233"/>
      <c r="C119" s="233"/>
      <c r="D119" s="233"/>
    </row>
    <row r="120" spans="1:4" ht="14.25">
      <c r="A120" s="233" t="s">
        <v>107</v>
      </c>
      <c r="B120" s="233"/>
      <c r="C120" s="233"/>
      <c r="D120" s="233"/>
    </row>
    <row r="121" ht="14.25">
      <c r="A121" s="187"/>
    </row>
    <row r="122" ht="14.25">
      <c r="A122" s="189" t="s">
        <v>36</v>
      </c>
    </row>
    <row r="123" spans="1:4" ht="27.75" customHeight="1">
      <c r="A123" s="234" t="s">
        <v>108</v>
      </c>
      <c r="B123" s="234"/>
      <c r="C123" s="234"/>
      <c r="D123" s="234"/>
    </row>
    <row r="124" spans="1:4" ht="14.25">
      <c r="A124" s="233" t="s">
        <v>109</v>
      </c>
      <c r="B124" s="233"/>
      <c r="C124" s="233"/>
      <c r="D124" s="233"/>
    </row>
    <row r="125" spans="1:4" ht="14.25">
      <c r="A125" s="233" t="s">
        <v>110</v>
      </c>
      <c r="B125" s="233"/>
      <c r="C125" s="233"/>
      <c r="D125" s="233"/>
    </row>
    <row r="126" ht="14.25">
      <c r="A126" s="187"/>
    </row>
    <row r="127" ht="14.25">
      <c r="A127" s="189" t="s">
        <v>37</v>
      </c>
    </row>
    <row r="128" spans="1:4" ht="14.25">
      <c r="A128" s="233" t="s">
        <v>111</v>
      </c>
      <c r="B128" s="233"/>
      <c r="C128" s="233"/>
      <c r="D128" s="233"/>
    </row>
    <row r="129" spans="1:4" ht="14.25">
      <c r="A129" s="233" t="s">
        <v>112</v>
      </c>
      <c r="B129" s="233"/>
      <c r="C129" s="233"/>
      <c r="D129" s="233"/>
    </row>
    <row r="130" spans="1:4" ht="14.25">
      <c r="A130" s="233" t="s">
        <v>113</v>
      </c>
      <c r="B130" s="233"/>
      <c r="C130" s="233"/>
      <c r="D130" s="233"/>
    </row>
    <row r="131" spans="1:4" ht="14.25">
      <c r="A131" s="233" t="s">
        <v>114</v>
      </c>
      <c r="B131" s="233"/>
      <c r="C131" s="233"/>
      <c r="D131" s="233"/>
    </row>
    <row r="132" spans="1:4" ht="14.25">
      <c r="A132" s="233" t="s">
        <v>115</v>
      </c>
      <c r="B132" s="233"/>
      <c r="C132" s="233"/>
      <c r="D132" s="233"/>
    </row>
    <row r="133" spans="1:4" ht="14.25">
      <c r="A133" s="233" t="s">
        <v>116</v>
      </c>
      <c r="B133" s="233"/>
      <c r="C133" s="233"/>
      <c r="D133" s="233"/>
    </row>
    <row r="134" ht="14.25">
      <c r="A134" s="187"/>
    </row>
    <row r="135" ht="14.25">
      <c r="A135" s="189" t="s">
        <v>48</v>
      </c>
    </row>
    <row r="136" spans="1:4" ht="14.25">
      <c r="A136" s="233" t="s">
        <v>117</v>
      </c>
      <c r="B136" s="233"/>
      <c r="C136" s="233"/>
      <c r="D136" s="233"/>
    </row>
    <row r="137" spans="1:4" ht="14.25">
      <c r="A137" s="233" t="s">
        <v>118</v>
      </c>
      <c r="B137" s="233"/>
      <c r="C137" s="233"/>
      <c r="D137" s="233"/>
    </row>
    <row r="138" ht="14.25">
      <c r="A138" s="187"/>
    </row>
    <row r="139" ht="14.25">
      <c r="A139" s="189" t="s">
        <v>49</v>
      </c>
    </row>
    <row r="140" spans="1:4" ht="14.25">
      <c r="A140" s="233" t="s">
        <v>119</v>
      </c>
      <c r="B140" s="233"/>
      <c r="C140" s="233"/>
      <c r="D140" s="233"/>
    </row>
    <row r="141" spans="1:4" ht="14.25">
      <c r="A141" s="233" t="s">
        <v>118</v>
      </c>
      <c r="B141" s="233"/>
      <c r="C141" s="233"/>
      <c r="D141" s="233"/>
    </row>
    <row r="142" ht="14.25">
      <c r="A142" s="187"/>
    </row>
    <row r="143" ht="14.25">
      <c r="A143" s="189" t="s">
        <v>38</v>
      </c>
    </row>
    <row r="144" spans="1:4" ht="14.25">
      <c r="A144" s="233" t="s">
        <v>120</v>
      </c>
      <c r="B144" s="233"/>
      <c r="C144" s="233"/>
      <c r="D144" s="233"/>
    </row>
    <row r="145" spans="1:4" ht="14.25">
      <c r="A145" s="233" t="s">
        <v>121</v>
      </c>
      <c r="B145" s="233"/>
      <c r="C145" s="233"/>
      <c r="D145" s="233"/>
    </row>
    <row r="146" spans="1:4" ht="14.25">
      <c r="A146" s="233" t="s">
        <v>122</v>
      </c>
      <c r="B146" s="233"/>
      <c r="C146" s="233"/>
      <c r="D146" s="233"/>
    </row>
    <row r="147" spans="1:4" ht="14.25">
      <c r="A147" s="233" t="s">
        <v>123</v>
      </c>
      <c r="B147" s="233"/>
      <c r="C147" s="233"/>
      <c r="D147" s="233"/>
    </row>
    <row r="148" spans="1:4" ht="14.25">
      <c r="A148" s="233" t="s">
        <v>124</v>
      </c>
      <c r="B148" s="233"/>
      <c r="C148" s="233"/>
      <c r="D148" s="233"/>
    </row>
    <row r="149" spans="1:4" ht="14.25">
      <c r="A149" s="233" t="s">
        <v>125</v>
      </c>
      <c r="B149" s="233"/>
      <c r="C149" s="233"/>
      <c r="D149" s="233"/>
    </row>
    <row r="150" spans="1:4" ht="14.25">
      <c r="A150" s="233" t="s">
        <v>126</v>
      </c>
      <c r="B150" s="233"/>
      <c r="C150" s="233"/>
      <c r="D150" s="233"/>
    </row>
    <row r="151" spans="1:4" ht="14.25">
      <c r="A151" s="233" t="s">
        <v>127</v>
      </c>
      <c r="B151" s="233"/>
      <c r="C151" s="233"/>
      <c r="D151" s="233"/>
    </row>
    <row r="152" spans="1:4" ht="14.25">
      <c r="A152" s="233" t="s">
        <v>128</v>
      </c>
      <c r="B152" s="233"/>
      <c r="C152" s="233"/>
      <c r="D152" s="233"/>
    </row>
    <row r="153" ht="14.25">
      <c r="A153" s="187"/>
    </row>
    <row r="154" ht="14.25">
      <c r="A154" s="189" t="s">
        <v>39</v>
      </c>
    </row>
    <row r="155" spans="1:4" ht="14.25">
      <c r="A155" s="233" t="s">
        <v>129</v>
      </c>
      <c r="B155" s="233"/>
      <c r="C155" s="233"/>
      <c r="D155" s="233"/>
    </row>
    <row r="156" spans="1:4" ht="14.25">
      <c r="A156" s="233" t="s">
        <v>130</v>
      </c>
      <c r="B156" s="233"/>
      <c r="C156" s="233"/>
      <c r="D156" s="233"/>
    </row>
    <row r="157" spans="1:4" ht="14.25">
      <c r="A157" s="233" t="s">
        <v>131</v>
      </c>
      <c r="B157" s="233"/>
      <c r="C157" s="233"/>
      <c r="D157" s="233"/>
    </row>
    <row r="158" ht="14.25">
      <c r="A158" s="187"/>
    </row>
    <row r="159" ht="14.25">
      <c r="A159" s="189" t="s">
        <v>132</v>
      </c>
    </row>
    <row r="160" spans="1:4" ht="14.25">
      <c r="A160" s="233" t="s">
        <v>133</v>
      </c>
      <c r="B160" s="233"/>
      <c r="C160" s="233"/>
      <c r="D160" s="233"/>
    </row>
    <row r="161" spans="1:4" ht="14.25">
      <c r="A161" s="233" t="s">
        <v>134</v>
      </c>
      <c r="B161" s="233"/>
      <c r="C161" s="233"/>
      <c r="D161" s="233"/>
    </row>
    <row r="162" spans="1:4" ht="14.25">
      <c r="A162" s="233" t="s">
        <v>135</v>
      </c>
      <c r="B162" s="233"/>
      <c r="C162" s="233"/>
      <c r="D162" s="233"/>
    </row>
    <row r="163" spans="1:4" ht="14.25">
      <c r="A163" s="233" t="s">
        <v>136</v>
      </c>
      <c r="B163" s="233"/>
      <c r="C163" s="233"/>
      <c r="D163" s="233"/>
    </row>
    <row r="164" ht="14.25">
      <c r="A164" s="187"/>
    </row>
    <row r="165" ht="14.25">
      <c r="A165" s="189" t="s">
        <v>41</v>
      </c>
    </row>
    <row r="166" spans="1:4" ht="14.25">
      <c r="A166" s="233" t="s">
        <v>137</v>
      </c>
      <c r="B166" s="233"/>
      <c r="C166" s="233"/>
      <c r="D166" s="233"/>
    </row>
    <row r="167" spans="1:4" ht="14.25">
      <c r="A167" s="234" t="s">
        <v>138</v>
      </c>
      <c r="B167" s="234"/>
      <c r="C167" s="234"/>
      <c r="D167" s="234"/>
    </row>
    <row r="168" spans="1:4" ht="27" customHeight="1">
      <c r="A168" s="234" t="s">
        <v>139</v>
      </c>
      <c r="B168" s="234"/>
      <c r="C168" s="234"/>
      <c r="D168" s="234"/>
    </row>
  </sheetData>
  <sheetProtection password="E20A" sheet="1" objects="1" scenarios="1"/>
  <protectedRanges>
    <protectedRange sqref="B13:B23 B32:B42 B51:B61 B70:B80 B89:B99" name="Enhancements"/>
  </protectedRanges>
  <mergeCells count="45">
    <mergeCell ref="A140:D140"/>
    <mergeCell ref="A137:D137"/>
    <mergeCell ref="A136:D136"/>
    <mergeCell ref="A128:D128"/>
    <mergeCell ref="A129:D129"/>
    <mergeCell ref="A130:D130"/>
    <mergeCell ref="A131:D131"/>
    <mergeCell ref="A132:D132"/>
    <mergeCell ref="A133:D133"/>
    <mergeCell ref="A147:D147"/>
    <mergeCell ref="A146:D146"/>
    <mergeCell ref="A145:D145"/>
    <mergeCell ref="A144:D144"/>
    <mergeCell ref="A141:D141"/>
    <mergeCell ref="A125:D125"/>
    <mergeCell ref="A167:D167"/>
    <mergeCell ref="A166:D166"/>
    <mergeCell ref="A168:D168"/>
    <mergeCell ref="A163:D163"/>
    <mergeCell ref="A162:D162"/>
    <mergeCell ref="A161:D161"/>
    <mergeCell ref="A160:D160"/>
    <mergeCell ref="A157:D157"/>
    <mergeCell ref="A156:D156"/>
    <mergeCell ref="A155:D155"/>
    <mergeCell ref="A152:D152"/>
    <mergeCell ref="A151:D151"/>
    <mergeCell ref="A150:D150"/>
    <mergeCell ref="A149:D149"/>
    <mergeCell ref="A148:D148"/>
    <mergeCell ref="A116:D116"/>
    <mergeCell ref="A119:D119"/>
    <mergeCell ref="A120:D120"/>
    <mergeCell ref="A123:D123"/>
    <mergeCell ref="A124:D124"/>
    <mergeCell ref="A111:D111"/>
    <mergeCell ref="A110:D110"/>
    <mergeCell ref="A113:D113"/>
    <mergeCell ref="A114:D114"/>
    <mergeCell ref="A115:D115"/>
    <mergeCell ref="B7:D7"/>
    <mergeCell ref="A3:D3"/>
    <mergeCell ref="A4:D6"/>
    <mergeCell ref="A108:D108"/>
    <mergeCell ref="A109:D109"/>
  </mergeCells>
  <printOptions/>
  <pageMargins left="0.25" right="0.25" top="0.75" bottom="0.75" header="0.3" footer="0.3"/>
  <pageSetup fitToHeight="0" fitToWidth="1" horizontalDpi="90" verticalDpi="90" orientation="portrait" scale="85" r:id="rId1"/>
  <rowBreaks count="3" manualBreakCount="3">
    <brk id="46" max="255" man="1"/>
    <brk id="104" max="255" man="1"/>
    <brk id="158" max="255" man="1"/>
  </rowBreaks>
</worksheet>
</file>

<file path=xl/worksheets/sheet6.xml><?xml version="1.0" encoding="utf-8"?>
<worksheet xmlns="http://schemas.openxmlformats.org/spreadsheetml/2006/main" xmlns:r="http://schemas.openxmlformats.org/officeDocument/2006/relationships">
  <dimension ref="A1:E19"/>
  <sheetViews>
    <sheetView zoomScalePageLayoutView="0" workbookViewId="0" topLeftCell="A1">
      <selection activeCell="G2" sqref="G2"/>
    </sheetView>
  </sheetViews>
  <sheetFormatPr defaultColWidth="9.140625" defaultRowHeight="15"/>
  <cols>
    <col min="1" max="1" width="31.140625" style="36" customWidth="1"/>
    <col min="2" max="2" width="9.140625" style="36" customWidth="1"/>
    <col min="3" max="3" width="21.7109375" style="36" customWidth="1"/>
    <col min="4" max="4" width="18.8515625" style="36" customWidth="1"/>
    <col min="5" max="16384" width="9.140625" style="36" customWidth="1"/>
  </cols>
  <sheetData>
    <row r="1" spans="1:4" ht="54" customHeight="1">
      <c r="A1" s="15" t="s">
        <v>30</v>
      </c>
      <c r="B1" s="16"/>
      <c r="C1" s="16"/>
      <c r="D1" s="16"/>
    </row>
    <row r="2" spans="1:4" ht="18" customHeight="1">
      <c r="A2" s="232" t="s">
        <v>94</v>
      </c>
      <c r="B2" s="232"/>
      <c r="C2" s="232"/>
      <c r="D2" s="232"/>
    </row>
    <row r="3" spans="1:4" ht="12.75">
      <c r="A3" s="232"/>
      <c r="B3" s="232"/>
      <c r="C3" s="232"/>
      <c r="D3" s="232"/>
    </row>
    <row r="4" spans="1:4" ht="12.75">
      <c r="A4" s="232"/>
      <c r="B4" s="232"/>
      <c r="C4" s="232"/>
      <c r="D4" s="232"/>
    </row>
    <row r="5" spans="1:4" ht="27.75" customHeight="1">
      <c r="A5" s="232"/>
      <c r="B5" s="232"/>
      <c r="C5" s="232"/>
      <c r="D5" s="232"/>
    </row>
    <row r="6" spans="1:4" ht="15.75">
      <c r="A6" s="1" t="s">
        <v>44</v>
      </c>
      <c r="B6" s="225">
        <f>'A. Pricing Schedule'!B8:G8</f>
      </c>
      <c r="C6" s="225"/>
      <c r="D6" s="225"/>
    </row>
    <row r="7" spans="1:4" ht="15.75" thickBot="1">
      <c r="A7" s="17"/>
      <c r="B7" s="17"/>
      <c r="C7" s="33"/>
      <c r="D7" s="33" t="s">
        <v>27</v>
      </c>
    </row>
    <row r="8" spans="1:4" ht="14.25">
      <c r="A8" s="45"/>
      <c r="B8" s="45"/>
      <c r="C8" s="45"/>
      <c r="D8" s="45"/>
    </row>
    <row r="9" spans="1:4" ht="15.75">
      <c r="A9" s="25"/>
      <c r="B9" s="235" t="s">
        <v>29</v>
      </c>
      <c r="C9" s="235"/>
      <c r="D9" s="235"/>
    </row>
    <row r="10" spans="1:4" ht="14.25">
      <c r="A10" s="45"/>
      <c r="B10" s="45"/>
      <c r="C10" s="45"/>
      <c r="D10" s="45"/>
    </row>
    <row r="11" spans="1:4" ht="14.25">
      <c r="A11" s="45"/>
      <c r="B11" s="45"/>
      <c r="C11" s="45"/>
      <c r="D11" s="45"/>
    </row>
    <row r="12" spans="1:4" ht="17.25">
      <c r="A12" s="45"/>
      <c r="B12" s="45"/>
      <c r="C12" s="185"/>
      <c r="D12" s="45"/>
    </row>
    <row r="14" ht="12.75" customHeight="1">
      <c r="E14" s="61"/>
    </row>
    <row r="15" ht="12.75">
      <c r="E15" s="61"/>
    </row>
    <row r="16" ht="12.75">
      <c r="E16" s="61"/>
    </row>
    <row r="17" ht="12.75">
      <c r="E17" s="61"/>
    </row>
    <row r="18" spans="1:5" ht="12.75">
      <c r="A18" s="61"/>
      <c r="B18" s="61"/>
      <c r="C18" s="61"/>
      <c r="D18" s="61"/>
      <c r="E18" s="61"/>
    </row>
    <row r="19" spans="1:5" ht="12.75">
      <c r="A19" s="61"/>
      <c r="B19" s="61"/>
      <c r="C19" s="61"/>
      <c r="D19" s="61"/>
      <c r="E19" s="61"/>
    </row>
  </sheetData>
  <sheetProtection password="E20A" sheet="1" objects="1" scenarios="1"/>
  <protectedRanges>
    <protectedRange sqref="C12" name="Transition"/>
  </protectedRanges>
  <mergeCells count="3">
    <mergeCell ref="B6:D6"/>
    <mergeCell ref="B9:D9"/>
    <mergeCell ref="A2:D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D Halvorson</dc:creator>
  <cp:keywords/>
  <dc:description/>
  <cp:lastModifiedBy>Rob Bouda</cp:lastModifiedBy>
  <cp:lastPrinted>2013-08-21T20:01:00Z</cp:lastPrinted>
  <dcterms:created xsi:type="dcterms:W3CDTF">2012-11-27T13:23:53Z</dcterms:created>
  <dcterms:modified xsi:type="dcterms:W3CDTF">2013-09-24T14:14:56Z</dcterms:modified>
  <cp:category/>
  <cp:version/>
  <cp:contentType/>
  <cp:contentStatus/>
</cp:coreProperties>
</file>