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27792" windowHeight="13176" activeTab="0"/>
  </bookViews>
  <sheets>
    <sheet name="Pricing Schedule A" sheetId="1" r:id="rId1"/>
    <sheet name="Pricing Schedule B" sheetId="2" r:id="rId2"/>
    <sheet name="Pricing Schedule C" sheetId="3" r:id="rId3"/>
    <sheet name="Pricing Schedule D" sheetId="4" r:id="rId4"/>
  </sheets>
  <definedNames>
    <definedName name="_Toc291233738" localSheetId="1">'Pricing Schedule B'!$A$9</definedName>
    <definedName name="_Toc291233739" localSheetId="1">'Pricing Schedule B'!$A$11</definedName>
    <definedName name="_Toc291233740" localSheetId="1">'Pricing Schedule B'!$A$13</definedName>
    <definedName name="_Toc291233741" localSheetId="1">'Pricing Schedule B'!$A$15</definedName>
    <definedName name="_Toc292108065" localSheetId="1">'Pricing Schedule B'!$A$17</definedName>
  </definedNames>
  <calcPr fullCalcOnLoad="1"/>
</workbook>
</file>

<file path=xl/sharedStrings.xml><?xml version="1.0" encoding="utf-8"?>
<sst xmlns="http://schemas.openxmlformats.org/spreadsheetml/2006/main" count="126" uniqueCount="56">
  <si>
    <t>Supplemental Staff Price</t>
  </si>
  <si>
    <t>Contract Year 1</t>
  </si>
  <si>
    <t>Labor Category</t>
  </si>
  <si>
    <r>
      <t xml:space="preserve">Total Annual </t>
    </r>
    <r>
      <rPr>
        <b/>
        <u val="single"/>
        <sz val="12"/>
        <rFont val="Arial"/>
        <family val="2"/>
      </rPr>
      <t>Price</t>
    </r>
  </si>
  <si>
    <t>Business Analyst</t>
  </si>
  <si>
    <t>Senior Developer</t>
  </si>
  <si>
    <t>Developer</t>
  </si>
  <si>
    <t>Database Specialist</t>
  </si>
  <si>
    <t>Network Specialist</t>
  </si>
  <si>
    <t>Trainer</t>
  </si>
  <si>
    <t>Technical Writer</t>
  </si>
  <si>
    <t>Contract Year 2</t>
  </si>
  <si>
    <t xml:space="preserve">Sr Business Analyst /Plan Management </t>
  </si>
  <si>
    <t>Sr Policy Analyst</t>
  </si>
  <si>
    <t>Policy Analyst / Plan Management and Benefits Design</t>
  </si>
  <si>
    <t>Policy Analyst / Consumer Assistance</t>
  </si>
  <si>
    <t>Policy Analyst / Marketing and Financial Management</t>
  </si>
  <si>
    <t>Actuarial</t>
  </si>
  <si>
    <t>Pricing Schedule C</t>
  </si>
  <si>
    <t>Implementation Price</t>
  </si>
  <si>
    <t>Scheduled Completion: Contract Year 1, 2 or 3</t>
  </si>
  <si>
    <t>Contract year 2</t>
  </si>
  <si>
    <t>Contract year 3</t>
  </si>
  <si>
    <t>Subsystem</t>
  </si>
  <si>
    <t>Totals</t>
  </si>
  <si>
    <t>Total Price</t>
  </si>
  <si>
    <t xml:space="preserve">Offeror: </t>
  </si>
  <si>
    <t>Pricing Element</t>
  </si>
  <si>
    <t>Contract Year 3</t>
  </si>
  <si>
    <t>Contract Year 4</t>
  </si>
  <si>
    <t>Total</t>
  </si>
  <si>
    <t>n/a</t>
  </si>
  <si>
    <t>Phase 1 DDO</t>
  </si>
  <si>
    <t>Requirements Definition</t>
  </si>
  <si>
    <t>System Design</t>
  </si>
  <si>
    <t>System Construction and System Test</t>
  </si>
  <si>
    <t>User Acceptance Testing</t>
  </si>
  <si>
    <t>CMS Operational Readiness Review</t>
  </si>
  <si>
    <t>1. Phase 1 DDO 
      (Schedule B)</t>
  </si>
  <si>
    <t>2. Supplemental Staff 
      (Schedule C)</t>
  </si>
  <si>
    <t>Hourly Rate</t>
  </si>
  <si>
    <t>Annual Hours</t>
  </si>
  <si>
    <t>The implementation price is an all inclusive price for the NY-HX Solution as defined herein. The contractor will not be reimbursed for any additional costs except for supplemental staff that the Department may require as additional requirements become known and additional funding becomes available. These staff will be based on the hourly rate in Pricing Schedule C.</t>
  </si>
  <si>
    <t/>
  </si>
  <si>
    <t>Sr Business Analyst / Elig &amp; Enrollment</t>
  </si>
  <si>
    <t>Amended Total Price</t>
  </si>
  <si>
    <t>Amended Pricing Schedule A</t>
  </si>
  <si>
    <t>Amended Pricing Schedule B</t>
  </si>
  <si>
    <t>Amended Pricing Schedule C</t>
  </si>
  <si>
    <t>Price offered per month:</t>
  </si>
  <si>
    <t>3. Operations 
      (Schedule D)</t>
  </si>
  <si>
    <t>Offeror:</t>
  </si>
  <si>
    <t>Amended Pricing Schedule D</t>
  </si>
  <si>
    <t>Total price for 36 months:</t>
  </si>
  <si>
    <t>Operations Price</t>
  </si>
  <si>
    <t>Note:  While the initial contract will be for a four year term, the Operations period 
          may be less than 36 months.  The 36 month period reflected above is for
          evaluation purposes only.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</si>
</sst>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Yes&quot;;&quot;Yes&quot;;&quot;No&quot;"/>
    <numFmt numFmtId="167" formatCode="&quot;True&quot;;&quot;True&quot;;&quot;False&quot;"/>
    <numFmt numFmtId="168" formatCode="&quot;On&quot;;&quot;On&quot;;&quot;Off&quot;"/>
    <numFmt numFmtId="169" formatCode="[$€-2]\ #,##0.00_);[Red]\([$€-2]\ #,##0.00\)"/>
  </numFmts>
  <fonts count="52">
    <font>
      <sz val="11"/>
      <color theme="1"/>
      <name val="Calibri"/>
      <family val="2"/>
    </font>
    <font>
      <sz val="11"/>
      <color indexed="8"/>
      <name val="Calibri"/>
      <family val="2"/>
    </font>
    <font>
      <b/>
      <sz val="12"/>
      <name val="Arial"/>
      <family val="2"/>
    </font>
    <font>
      <sz val="12"/>
      <name val="Arial"/>
      <family val="2"/>
    </font>
    <font>
      <b/>
      <u val="single"/>
      <sz val="12"/>
      <name val="Arial"/>
      <family val="2"/>
    </font>
    <font>
      <sz val="8"/>
      <name val="Arial"/>
      <family val="2"/>
    </font>
    <font>
      <u val="singleAccounting"/>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u val="doubleAccounting"/>
      <sz val="11"/>
      <name val="Calibri"/>
      <family val="2"/>
    </font>
    <font>
      <sz val="11"/>
      <color indexed="8"/>
      <name val="Cambria"/>
      <family val="1"/>
    </font>
    <font>
      <sz val="11"/>
      <name val="Cambria"/>
      <family val="1"/>
    </font>
    <font>
      <u val="doubleAccounting"/>
      <sz val="11"/>
      <name val="Cambria"/>
      <family val="1"/>
    </font>
    <font>
      <b/>
      <u val="singleAccounting"/>
      <sz val="11"/>
      <name val="Cambria"/>
      <family val="1"/>
    </font>
    <font>
      <u val="singleAccounting"/>
      <sz val="11"/>
      <name val="Cambria"/>
      <family val="1"/>
    </font>
    <font>
      <b/>
      <sz val="11"/>
      <name val="Cambria"/>
      <family val="1"/>
    </font>
    <font>
      <sz val="12"/>
      <color indexed="8"/>
      <name val="Arial"/>
      <family val="2"/>
    </font>
    <font>
      <b/>
      <u val="single"/>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2"/>
      <color theme="1"/>
      <name val="Arial"/>
      <family val="2"/>
    </font>
    <font>
      <b/>
      <u val="single"/>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7">
    <xf numFmtId="0" fontId="0" fillId="0" borderId="0" xfId="0" applyFont="1" applyAlignment="1">
      <alignment/>
    </xf>
    <xf numFmtId="0" fontId="2" fillId="0" borderId="10" xfId="0" applyFont="1" applyBorder="1" applyAlignment="1" applyProtection="1">
      <alignment vertical="center"/>
      <protection/>
    </xf>
    <xf numFmtId="0" fontId="3" fillId="0" borderId="10" xfId="0" applyFont="1" applyBorder="1" applyAlignment="1" applyProtection="1">
      <alignment/>
      <protection/>
    </xf>
    <xf numFmtId="0" fontId="3" fillId="0" borderId="0" xfId="0" applyFont="1" applyAlignment="1" applyProtection="1">
      <alignment/>
      <protection/>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3" fillId="0" borderId="11" xfId="0" applyFont="1" applyBorder="1" applyAlignment="1" applyProtection="1">
      <alignment/>
      <protection/>
    </xf>
    <xf numFmtId="0" fontId="0" fillId="0" borderId="11" xfId="0" applyBorder="1" applyAlignment="1" applyProtection="1">
      <alignment horizontal="right"/>
      <protection/>
    </xf>
    <xf numFmtId="44" fontId="3" fillId="0" borderId="0" xfId="44" applyFont="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4" fillId="0" borderId="0" xfId="0" applyFont="1" applyAlignment="1" applyProtection="1">
      <alignment horizontal="center" wrapText="1"/>
      <protection/>
    </xf>
    <xf numFmtId="0" fontId="2" fillId="0" borderId="0" xfId="0" applyFont="1" applyAlignment="1" applyProtection="1">
      <alignment horizontal="center" wrapText="1"/>
      <protection/>
    </xf>
    <xf numFmtId="0" fontId="0" fillId="0" borderId="0" xfId="0" applyAlignment="1" applyProtection="1">
      <alignment horizontal="center" wrapText="1"/>
      <protection/>
    </xf>
    <xf numFmtId="44" fontId="0" fillId="33" borderId="0" xfId="44" applyFont="1" applyFill="1" applyAlignment="1" applyProtection="1">
      <alignment/>
      <protection locked="0"/>
    </xf>
    <xf numFmtId="3" fontId="0" fillId="0" borderId="0" xfId="42" applyNumberFormat="1" applyFont="1" applyAlignment="1" applyProtection="1">
      <alignment horizontal="center"/>
      <protection/>
    </xf>
    <xf numFmtId="44" fontId="0" fillId="0" borderId="0" xfId="44" applyFont="1" applyAlignment="1" applyProtection="1">
      <alignment/>
      <protection/>
    </xf>
    <xf numFmtId="0" fontId="0" fillId="0" borderId="12" xfId="0" applyBorder="1" applyAlignment="1" applyProtection="1">
      <alignment/>
      <protection/>
    </xf>
    <xf numFmtId="0" fontId="0" fillId="0" borderId="0" xfId="0" applyFont="1" applyAlignment="1" applyProtection="1">
      <alignment/>
      <protection/>
    </xf>
    <xf numFmtId="0" fontId="23" fillId="0" borderId="0" xfId="0" applyFont="1" applyAlignment="1" applyProtection="1">
      <alignment/>
      <protection/>
    </xf>
    <xf numFmtId="0" fontId="2" fillId="0" borderId="10" xfId="0" applyFont="1" applyBorder="1" applyAlignment="1">
      <alignment vertical="center"/>
    </xf>
    <xf numFmtId="0" fontId="0" fillId="0" borderId="10" xfId="0" applyBorder="1" applyAlignment="1">
      <alignment/>
    </xf>
    <xf numFmtId="0" fontId="0" fillId="0" borderId="0" xfId="0" applyAlignment="1">
      <alignment vertical="center"/>
    </xf>
    <xf numFmtId="0" fontId="0" fillId="0" borderId="11" xfId="0" applyBorder="1" applyAlignment="1">
      <alignment/>
    </xf>
    <xf numFmtId="0" fontId="0" fillId="0" borderId="11" xfId="0" applyBorder="1" applyAlignment="1">
      <alignment horizontal="right"/>
    </xf>
    <xf numFmtId="0" fontId="5" fillId="0" borderId="0" xfId="0" applyFont="1" applyAlignment="1">
      <alignment/>
    </xf>
    <xf numFmtId="44" fontId="5" fillId="0" borderId="0" xfId="44" applyFont="1" applyAlignment="1">
      <alignment/>
    </xf>
    <xf numFmtId="164" fontId="5" fillId="0" borderId="0" xfId="57" applyNumberFormat="1" applyFont="1" applyAlignment="1">
      <alignment/>
    </xf>
    <xf numFmtId="0" fontId="2" fillId="33" borderId="0" xfId="0" applyFont="1" applyFill="1" applyBorder="1" applyAlignment="1" applyProtection="1">
      <alignment horizontal="right" vertical="center"/>
      <protection locked="0"/>
    </xf>
    <xf numFmtId="44" fontId="6" fillId="0" borderId="0" xfId="44" applyFont="1" applyAlignment="1">
      <alignment horizontal="center"/>
    </xf>
    <xf numFmtId="0" fontId="0" fillId="0" borderId="0" xfId="0" applyFont="1" applyAlignment="1">
      <alignment/>
    </xf>
    <xf numFmtId="3" fontId="24" fillId="0" borderId="0" xfId="42" applyNumberFormat="1" applyFont="1" applyAlignment="1" applyProtection="1">
      <alignment horizontal="center"/>
      <protection/>
    </xf>
    <xf numFmtId="44" fontId="24" fillId="0" borderId="0" xfId="0" applyNumberFormat="1" applyFont="1" applyAlignment="1" applyProtection="1">
      <alignment/>
      <protection/>
    </xf>
    <xf numFmtId="0" fontId="49" fillId="0" borderId="0" xfId="0" applyFont="1" applyAlignment="1">
      <alignment/>
    </xf>
    <xf numFmtId="0" fontId="26" fillId="0" borderId="0" xfId="0" applyFont="1" applyBorder="1" applyAlignment="1">
      <alignment/>
    </xf>
    <xf numFmtId="165" fontId="26" fillId="0" borderId="13" xfId="57" applyNumberFormat="1" applyFont="1" applyFill="1" applyBorder="1" applyAlignment="1">
      <alignment horizontal="center" vertical="center"/>
    </xf>
    <xf numFmtId="0" fontId="26" fillId="0" borderId="0" xfId="0" applyFont="1" applyBorder="1" applyAlignment="1">
      <alignment horizontal="center"/>
    </xf>
    <xf numFmtId="0" fontId="26" fillId="0" borderId="14" xfId="0" applyFont="1" applyBorder="1" applyAlignment="1">
      <alignment horizontal="center" vertical="center"/>
    </xf>
    <xf numFmtId="164" fontId="26" fillId="0" borderId="15" xfId="57" applyNumberFormat="1" applyFont="1" applyBorder="1" applyAlignment="1">
      <alignment horizontal="center" vertical="center"/>
    </xf>
    <xf numFmtId="164" fontId="26" fillId="0" borderId="16" xfId="57" applyNumberFormat="1" applyFont="1" applyBorder="1" applyAlignment="1">
      <alignment horizontal="center" vertical="center"/>
    </xf>
    <xf numFmtId="0" fontId="26" fillId="0" borderId="0" xfId="0" applyFont="1" applyBorder="1" applyAlignment="1">
      <alignment vertical="center"/>
    </xf>
    <xf numFmtId="0" fontId="26" fillId="0" borderId="0" xfId="0" applyFont="1" applyBorder="1" applyAlignment="1">
      <alignment horizontal="center" vertical="center"/>
    </xf>
    <xf numFmtId="44" fontId="26" fillId="0" borderId="17" xfId="44" applyFont="1" applyFill="1" applyBorder="1" applyAlignment="1">
      <alignment/>
    </xf>
    <xf numFmtId="0" fontId="26" fillId="0" borderId="17" xfId="0" applyFont="1" applyBorder="1" applyAlignment="1">
      <alignment vertical="center"/>
    </xf>
    <xf numFmtId="0" fontId="26" fillId="0" borderId="14" xfId="0" applyFont="1" applyBorder="1" applyAlignment="1">
      <alignment vertical="center"/>
    </xf>
    <xf numFmtId="1" fontId="26" fillId="33" borderId="0" xfId="44" applyNumberFormat="1" applyFont="1" applyFill="1" applyBorder="1" applyAlignment="1" applyProtection="1">
      <alignment horizontal="center"/>
      <protection locked="0"/>
    </xf>
    <xf numFmtId="44" fontId="26" fillId="0" borderId="14" xfId="44" applyFont="1" applyFill="1" applyBorder="1" applyAlignment="1">
      <alignment/>
    </xf>
    <xf numFmtId="1" fontId="26" fillId="0" borderId="0" xfId="44" applyNumberFormat="1" applyFont="1" applyFill="1" applyBorder="1" applyAlignment="1">
      <alignment horizontal="center"/>
    </xf>
    <xf numFmtId="1" fontId="26" fillId="0" borderId="0" xfId="0" applyNumberFormat="1" applyFont="1" applyBorder="1" applyAlignment="1">
      <alignment horizontal="center" vertical="center"/>
    </xf>
    <xf numFmtId="0" fontId="26" fillId="0" borderId="17" xfId="0" applyFont="1" applyBorder="1" applyAlignment="1">
      <alignment horizontal="center" vertical="center"/>
    </xf>
    <xf numFmtId="44" fontId="26" fillId="0" borderId="0" xfId="44" applyFont="1" applyBorder="1" applyAlignment="1">
      <alignment horizontal="center" vertical="center"/>
    </xf>
    <xf numFmtId="1" fontId="26" fillId="0" borderId="0" xfId="44" applyNumberFormat="1" applyFont="1" applyBorder="1" applyAlignment="1">
      <alignment horizontal="center" vertical="center"/>
    </xf>
    <xf numFmtId="44" fontId="26" fillId="0" borderId="0" xfId="44" applyFont="1" applyAlignment="1">
      <alignment/>
    </xf>
    <xf numFmtId="44" fontId="27" fillId="0" borderId="17" xfId="44" applyFont="1" applyFill="1" applyBorder="1" applyAlignment="1">
      <alignment/>
    </xf>
    <xf numFmtId="44" fontId="27" fillId="0" borderId="14" xfId="44" applyFont="1" applyFill="1" applyBorder="1" applyAlignment="1">
      <alignment/>
    </xf>
    <xf numFmtId="0" fontId="26" fillId="0" borderId="0" xfId="0" applyFont="1" applyBorder="1" applyAlignment="1">
      <alignment horizontal="left" indent="2"/>
    </xf>
    <xf numFmtId="10" fontId="26" fillId="0" borderId="0" xfId="57" applyNumberFormat="1" applyFont="1" applyBorder="1" applyAlignment="1">
      <alignment horizontal="center"/>
    </xf>
    <xf numFmtId="164" fontId="26" fillId="0" borderId="15" xfId="57" applyNumberFormat="1" applyFont="1" applyBorder="1" applyAlignment="1">
      <alignment horizontal="center"/>
    </xf>
    <xf numFmtId="164" fontId="26" fillId="0" borderId="15" xfId="57" applyNumberFormat="1" applyFont="1" applyBorder="1" applyAlignment="1">
      <alignment/>
    </xf>
    <xf numFmtId="164" fontId="26" fillId="0" borderId="16" xfId="57" applyNumberFormat="1" applyFont="1" applyBorder="1" applyAlignment="1">
      <alignment horizontal="center"/>
    </xf>
    <xf numFmtId="164" fontId="26" fillId="0" borderId="0" xfId="57" applyNumberFormat="1" applyFont="1" applyAlignment="1">
      <alignment/>
    </xf>
    <xf numFmtId="0" fontId="26" fillId="0" borderId="0" xfId="0" applyFont="1" applyAlignment="1">
      <alignment/>
    </xf>
    <xf numFmtId="0" fontId="28" fillId="0" borderId="0" xfId="0" applyFont="1" applyAlignment="1">
      <alignment horizontal="left"/>
    </xf>
    <xf numFmtId="0" fontId="49" fillId="0" borderId="0" xfId="0" applyFont="1" applyAlignment="1">
      <alignment horizontal="center" vertical="center"/>
    </xf>
    <xf numFmtId="0" fontId="26" fillId="0" borderId="0" xfId="0" applyFont="1" applyAlignment="1">
      <alignment horizontal="center"/>
    </xf>
    <xf numFmtId="0" fontId="29" fillId="0" borderId="0" xfId="0" applyFont="1" applyAlignment="1">
      <alignment/>
    </xf>
    <xf numFmtId="0" fontId="26" fillId="0" borderId="0" xfId="0" applyFont="1" applyAlignment="1">
      <alignment horizontal="center" vertical="center" wrapText="1"/>
    </xf>
    <xf numFmtId="44" fontId="29" fillId="0" borderId="0" xfId="44" applyFont="1" applyAlignment="1">
      <alignment horizontal="center" vertical="center"/>
    </xf>
    <xf numFmtId="0" fontId="26"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30" fillId="0" borderId="0" xfId="0" applyFont="1" applyBorder="1" applyAlignment="1">
      <alignment horizontal="center" vertical="center"/>
    </xf>
    <xf numFmtId="0" fontId="49" fillId="0" borderId="0" xfId="0" applyFont="1" applyAlignment="1">
      <alignment horizontal="center"/>
    </xf>
    <xf numFmtId="44" fontId="27" fillId="0" borderId="0" xfId="44" applyFont="1" applyAlignment="1">
      <alignment horizontal="center" vertical="center"/>
    </xf>
    <xf numFmtId="49" fontId="2" fillId="0" borderId="0" xfId="0" applyNumberFormat="1" applyFont="1" applyBorder="1" applyAlignment="1">
      <alignment horizontal="left" vertical="center"/>
    </xf>
    <xf numFmtId="49" fontId="2" fillId="33" borderId="0" xfId="0" applyNumberFormat="1" applyFont="1" applyFill="1" applyBorder="1" applyAlignment="1" applyProtection="1" quotePrefix="1">
      <alignment horizontal="left" vertical="center"/>
      <protection locked="0"/>
    </xf>
    <xf numFmtId="44" fontId="27" fillId="33" borderId="0" xfId="44" applyFont="1" applyFill="1" applyBorder="1" applyAlignment="1" applyProtection="1">
      <alignment/>
      <protection locked="0"/>
    </xf>
    <xf numFmtId="44" fontId="26" fillId="0" borderId="0" xfId="44" applyFont="1" applyFill="1" applyBorder="1" applyAlignment="1" applyProtection="1">
      <alignment/>
      <protection/>
    </xf>
    <xf numFmtId="0" fontId="26" fillId="0" borderId="0" xfId="0" applyFont="1" applyBorder="1" applyAlignment="1" applyProtection="1">
      <alignment vertical="center"/>
      <protection/>
    </xf>
    <xf numFmtId="0" fontId="26" fillId="0" borderId="0" xfId="0" applyFont="1" applyBorder="1" applyAlignment="1" applyProtection="1">
      <alignment horizontal="center" vertical="center"/>
      <protection/>
    </xf>
    <xf numFmtId="44" fontId="26" fillId="0" borderId="0" xfId="44" applyFont="1" applyBorder="1" applyAlignment="1" applyProtection="1">
      <alignment horizontal="center" vertical="center"/>
      <protection/>
    </xf>
    <xf numFmtId="44" fontId="29" fillId="0" borderId="0" xfId="44" applyFont="1" applyAlignment="1" applyProtection="1">
      <alignment horizontal="center" vertical="center"/>
      <protection locked="0"/>
    </xf>
    <xf numFmtId="0" fontId="2" fillId="0" borderId="0" xfId="0" applyFont="1" applyAlignment="1">
      <alignment horizontal="left" vertical="center" wrapText="1"/>
    </xf>
    <xf numFmtId="0" fontId="0" fillId="0" borderId="0" xfId="0" applyAlignment="1">
      <alignment horizontal="left" vertical="center" wrapText="1"/>
    </xf>
    <xf numFmtId="44" fontId="26" fillId="0" borderId="18" xfId="44" applyFont="1" applyBorder="1" applyAlignment="1">
      <alignment horizontal="center" wrapText="1"/>
    </xf>
    <xf numFmtId="0" fontId="0" fillId="0" borderId="18" xfId="0" applyBorder="1" applyAlignment="1">
      <alignment horizontal="center" wrapText="1"/>
    </xf>
    <xf numFmtId="44" fontId="26" fillId="0" borderId="0" xfId="44" applyFont="1" applyBorder="1" applyAlignment="1">
      <alignment horizontal="center" vertical="center" wrapText="1"/>
    </xf>
    <xf numFmtId="0" fontId="0" fillId="0" borderId="0" xfId="0" applyAlignment="1">
      <alignment horizontal="center" vertical="center"/>
    </xf>
    <xf numFmtId="0" fontId="2" fillId="0" borderId="0" xfId="0" applyFont="1" applyBorder="1" applyAlignment="1">
      <alignment horizontal="left" vertical="center"/>
    </xf>
    <xf numFmtId="0" fontId="50" fillId="0" borderId="0" xfId="0" applyFont="1" applyAlignment="1">
      <alignment/>
    </xf>
    <xf numFmtId="0" fontId="51" fillId="0" borderId="0" xfId="0" applyFont="1" applyAlignment="1">
      <alignment/>
    </xf>
    <xf numFmtId="44" fontId="50" fillId="0" borderId="0" xfId="44" applyFont="1" applyAlignment="1">
      <alignment/>
    </xf>
    <xf numFmtId="44" fontId="50" fillId="34" borderId="0" xfId="44" applyFont="1" applyFill="1" applyAlignment="1" applyProtection="1">
      <alignment/>
      <protection locked="0"/>
    </xf>
    <xf numFmtId="0" fontId="50" fillId="0" borderId="0" xfId="0" applyFont="1" applyAlignment="1">
      <alignment horizontal="right"/>
    </xf>
    <xf numFmtId="49" fontId="2" fillId="0" borderId="0" xfId="0" applyNumberFormat="1" applyFont="1" applyBorder="1" applyAlignment="1">
      <alignment horizontal="left" vertical="center"/>
    </xf>
    <xf numFmtId="0" fontId="0" fillId="0" borderId="0" xfId="0" applyAlignment="1">
      <alignment horizontal="left" vertical="center"/>
    </xf>
    <xf numFmtId="0" fontId="5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1">
      <selection activeCell="B2" sqref="B2"/>
    </sheetView>
  </sheetViews>
  <sheetFormatPr defaultColWidth="9.140625" defaultRowHeight="15"/>
  <cols>
    <col min="1" max="1" width="20.8515625" style="0" customWidth="1"/>
    <col min="2" max="6" width="17.28125" style="0" customWidth="1"/>
  </cols>
  <sheetData>
    <row r="1" spans="1:6" ht="15">
      <c r="A1" s="20" t="s">
        <v>45</v>
      </c>
      <c r="B1" s="21"/>
      <c r="C1" s="21"/>
      <c r="D1" s="21"/>
      <c r="E1" s="21"/>
      <c r="F1" s="21"/>
    </row>
    <row r="2" spans="1:6" ht="15">
      <c r="A2" s="4" t="s">
        <v>26</v>
      </c>
      <c r="B2" s="75" t="s">
        <v>43</v>
      </c>
      <c r="C2" s="28"/>
      <c r="D2" s="28"/>
      <c r="E2" s="28"/>
      <c r="F2" s="28"/>
    </row>
    <row r="3" spans="1:6" ht="15" thickBot="1">
      <c r="A3" s="23"/>
      <c r="B3" s="23"/>
      <c r="C3" s="23"/>
      <c r="D3" s="23"/>
      <c r="E3" s="23"/>
      <c r="F3" s="24" t="s">
        <v>46</v>
      </c>
    </row>
    <row r="5" spans="1:6" s="33" customFormat="1" ht="13.5">
      <c r="A5" s="64" t="s">
        <v>27</v>
      </c>
      <c r="B5" s="64" t="s">
        <v>1</v>
      </c>
      <c r="C5" s="64" t="s">
        <v>11</v>
      </c>
      <c r="D5" s="64" t="s">
        <v>28</v>
      </c>
      <c r="E5" s="64" t="s">
        <v>29</v>
      </c>
      <c r="F5" s="64" t="s">
        <v>30</v>
      </c>
    </row>
    <row r="6" spans="1:6" s="33" customFormat="1" ht="15">
      <c r="A6" s="61"/>
      <c r="B6" s="65"/>
      <c r="C6" s="65"/>
      <c r="D6" s="65"/>
      <c r="E6" s="65"/>
      <c r="F6" s="65"/>
    </row>
    <row r="7" spans="1:7" s="33" customFormat="1" ht="27">
      <c r="A7" s="68" t="s">
        <v>38</v>
      </c>
      <c r="B7" s="67">
        <f>'Pricing Schedule B'!D20</f>
        <v>0</v>
      </c>
      <c r="C7" s="67">
        <f>'Pricing Schedule B'!E20</f>
        <v>0</v>
      </c>
      <c r="D7" s="67">
        <f>'Pricing Schedule B'!F20</f>
        <v>0</v>
      </c>
      <c r="E7" s="67" t="s">
        <v>31</v>
      </c>
      <c r="F7" s="67">
        <f>SUM(B7:E7)</f>
        <v>0</v>
      </c>
      <c r="G7" s="63"/>
    </row>
    <row r="8" spans="1:6" s="33" customFormat="1" ht="15">
      <c r="A8" s="61"/>
      <c r="B8" s="65"/>
      <c r="C8" s="65"/>
      <c r="D8" s="65"/>
      <c r="E8" s="65"/>
      <c r="F8" s="65"/>
    </row>
    <row r="9" spans="1:7" s="33" customFormat="1" ht="27">
      <c r="A9" s="68" t="s">
        <v>39</v>
      </c>
      <c r="B9" s="67">
        <f>'Pricing Schedule C'!D24</f>
        <v>0</v>
      </c>
      <c r="C9" s="67">
        <f>'Pricing Schedule C'!D50</f>
        <v>0</v>
      </c>
      <c r="D9" s="67">
        <f>'Pricing Schedule C'!D76</f>
        <v>0</v>
      </c>
      <c r="E9" s="67">
        <f>'Pricing Schedule C'!D102</f>
        <v>0</v>
      </c>
      <c r="F9" s="67">
        <f>SUM(B9:E9)</f>
        <v>0</v>
      </c>
      <c r="G9" s="63"/>
    </row>
    <row r="10" spans="1:7" s="33" customFormat="1" ht="15">
      <c r="A10" s="68"/>
      <c r="B10" s="67"/>
      <c r="C10" s="67"/>
      <c r="D10" s="67"/>
      <c r="E10" s="67"/>
      <c r="F10" s="67"/>
      <c r="G10" s="63"/>
    </row>
    <row r="11" spans="1:7" s="33" customFormat="1" ht="30" customHeight="1">
      <c r="A11" s="68" t="s">
        <v>50</v>
      </c>
      <c r="B11" s="81" t="s">
        <v>31</v>
      </c>
      <c r="C11" s="67">
        <f>ROUND(('Pricing Schedule D'!$C6)*12,2)</f>
        <v>0</v>
      </c>
      <c r="D11" s="67">
        <f>ROUND(('Pricing Schedule D'!$C6)*12,2)</f>
        <v>0</v>
      </c>
      <c r="E11" s="67">
        <f>ROUND(('Pricing Schedule D'!$C6)*12,2)</f>
        <v>0</v>
      </c>
      <c r="F11" s="67">
        <f>SUM(B11:E11)</f>
        <v>0</v>
      </c>
      <c r="G11" s="63"/>
    </row>
    <row r="12" spans="1:6" s="33" customFormat="1" ht="15">
      <c r="A12" s="61"/>
      <c r="B12" s="65"/>
      <c r="C12" s="65"/>
      <c r="D12" s="65"/>
      <c r="E12" s="65"/>
      <c r="F12" s="67"/>
    </row>
    <row r="13" spans="1:6" s="72" customFormat="1" ht="22.5" customHeight="1">
      <c r="A13" s="66" t="s">
        <v>25</v>
      </c>
      <c r="B13" s="73">
        <f>SUM(B6:B12)</f>
        <v>0</v>
      </c>
      <c r="C13" s="73">
        <f>SUM(C6:C12)</f>
        <v>0</v>
      </c>
      <c r="D13" s="73">
        <f>SUM(D6:D12)</f>
        <v>0</v>
      </c>
      <c r="E13" s="73">
        <f>SUM(E6:E12)</f>
        <v>0</v>
      </c>
      <c r="F13" s="73">
        <f>SUM(B13:E13)</f>
        <v>0</v>
      </c>
    </row>
    <row r="14" s="33" customFormat="1" ht="13.5"/>
    <row r="15" spans="2:5" ht="15">
      <c r="B15" s="29"/>
      <c r="C15" s="29"/>
      <c r="D15" s="29"/>
      <c r="E15" s="29"/>
    </row>
  </sheetData>
  <sheetProtection password="CCF8" sheet="1"/>
  <printOptions horizontalCentered="1"/>
  <pageMargins left="1" right="1"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28"/>
  <sheetViews>
    <sheetView zoomScalePageLayoutView="0" workbookViewId="0" topLeftCell="A1">
      <selection activeCell="B2" sqref="B2"/>
    </sheetView>
  </sheetViews>
  <sheetFormatPr defaultColWidth="9.140625" defaultRowHeight="15"/>
  <cols>
    <col min="1" max="1" width="36.140625" style="0" customWidth="1"/>
    <col min="2" max="2" width="18.421875" style="0" customWidth="1"/>
    <col min="3" max="3" width="19.7109375" style="0" customWidth="1"/>
    <col min="4" max="4" width="17.28125" style="0" bestFit="1" customWidth="1"/>
    <col min="5" max="6" width="17.28125" style="0" customWidth="1"/>
  </cols>
  <sheetData>
    <row r="1" spans="1:6" ht="15">
      <c r="A1" s="20" t="s">
        <v>32</v>
      </c>
      <c r="B1" s="21"/>
      <c r="C1" s="21"/>
      <c r="D1" s="21"/>
      <c r="E1" s="21"/>
      <c r="F1" s="21"/>
    </row>
    <row r="2" spans="1:4" ht="15">
      <c r="A2" s="4" t="s">
        <v>26</v>
      </c>
      <c r="B2" s="74">
        <f>'Pricing Schedule A'!B2</f>
      </c>
      <c r="C2" s="5"/>
      <c r="D2" s="22"/>
    </row>
    <row r="3" spans="1:6" ht="15" thickBot="1">
      <c r="A3" s="23"/>
      <c r="B3" s="23"/>
      <c r="C3" s="23"/>
      <c r="D3" s="23"/>
      <c r="E3" s="24"/>
      <c r="F3" s="24" t="s">
        <v>47</v>
      </c>
    </row>
    <row r="4" spans="1:6" ht="15" thickBot="1">
      <c r="A4" s="25"/>
      <c r="B4" s="26"/>
      <c r="C4" s="26"/>
      <c r="D4" s="27"/>
      <c r="E4" s="27"/>
      <c r="F4" s="27"/>
    </row>
    <row r="5" spans="1:6" s="33" customFormat="1" ht="13.5" customHeight="1">
      <c r="A5" s="34"/>
      <c r="B5" s="86" t="s">
        <v>19</v>
      </c>
      <c r="C5" s="84" t="s">
        <v>20</v>
      </c>
      <c r="D5" s="35"/>
      <c r="E5" s="35"/>
      <c r="F5" s="35"/>
    </row>
    <row r="6" spans="1:6" s="33" customFormat="1" ht="13.5" customHeight="1">
      <c r="A6" s="36"/>
      <c r="B6" s="87"/>
      <c r="C6" s="85"/>
      <c r="D6" s="37" t="s">
        <v>1</v>
      </c>
      <c r="E6" s="37" t="s">
        <v>21</v>
      </c>
      <c r="F6" s="37" t="s">
        <v>22</v>
      </c>
    </row>
    <row r="7" spans="1:6" s="33" customFormat="1" ht="14.25" customHeight="1" thickBot="1">
      <c r="A7" s="36" t="s">
        <v>23</v>
      </c>
      <c r="B7" s="87"/>
      <c r="C7" s="85"/>
      <c r="D7" s="38"/>
      <c r="E7" s="38"/>
      <c r="F7" s="39"/>
    </row>
    <row r="8" spans="1:6" s="33" customFormat="1" ht="13.5" customHeight="1">
      <c r="A8" s="40"/>
      <c r="B8" s="40"/>
      <c r="C8" s="41"/>
      <c r="D8" s="42"/>
      <c r="E8" s="43"/>
      <c r="F8" s="44"/>
    </row>
    <row r="9" spans="1:6" s="33" customFormat="1" ht="13.5" customHeight="1">
      <c r="A9" s="71" t="s">
        <v>33</v>
      </c>
      <c r="B9" s="77">
        <f>ROUND(B$20*0.15,2)</f>
        <v>0</v>
      </c>
      <c r="C9" s="45"/>
      <c r="D9" s="42">
        <f>IF(C9=1,B9,"")</f>
      </c>
      <c r="E9" s="42">
        <f>IF(C9=2,B9,"")</f>
      </c>
      <c r="F9" s="46">
        <f>IF(C9=3,B9,"")</f>
      </c>
    </row>
    <row r="10" spans="1:6" s="33" customFormat="1" ht="13.5">
      <c r="A10" s="71"/>
      <c r="B10" s="78"/>
      <c r="C10" s="47"/>
      <c r="D10" s="42"/>
      <c r="E10" s="43"/>
      <c r="F10" s="44"/>
    </row>
    <row r="11" spans="1:6" s="33" customFormat="1" ht="13.5">
      <c r="A11" s="71" t="s">
        <v>34</v>
      </c>
      <c r="B11" s="77">
        <f>ROUND(B$20*0.15,2)</f>
        <v>0</v>
      </c>
      <c r="C11" s="45"/>
      <c r="D11" s="42">
        <f>IF(C11=1,B11,"")</f>
      </c>
      <c r="E11" s="42">
        <f>IF(C11=2,B11,"")</f>
      </c>
      <c r="F11" s="46">
        <f>IF(C11=3,B11,"")</f>
      </c>
    </row>
    <row r="12" spans="1:6" s="33" customFormat="1" ht="13.5">
      <c r="A12" s="71"/>
      <c r="B12" s="79"/>
      <c r="C12" s="48"/>
      <c r="D12" s="49"/>
      <c r="E12" s="42"/>
      <c r="F12" s="46"/>
    </row>
    <row r="13" spans="1:6" s="33" customFormat="1" ht="13.5">
      <c r="A13" s="71" t="s">
        <v>35</v>
      </c>
      <c r="B13" s="77">
        <f>ROUND(B$20*0.15,2)</f>
        <v>0</v>
      </c>
      <c r="C13" s="45"/>
      <c r="D13" s="42">
        <f>IF(C13=1,B13,"")</f>
      </c>
      <c r="E13" s="42">
        <f>IF(C13=2,B13,"")</f>
      </c>
      <c r="F13" s="46">
        <f>IF(C13=3,B13,"")</f>
      </c>
    </row>
    <row r="14" spans="1:6" s="33" customFormat="1" ht="13.5">
      <c r="A14" s="71"/>
      <c r="B14" s="79"/>
      <c r="C14" s="48"/>
      <c r="D14" s="49"/>
      <c r="E14" s="42"/>
      <c r="F14" s="46"/>
    </row>
    <row r="15" spans="1:6" s="33" customFormat="1" ht="13.5">
      <c r="A15" s="71" t="s">
        <v>36</v>
      </c>
      <c r="B15" s="77">
        <f>ROUND(B$20*0.25,2)</f>
        <v>0</v>
      </c>
      <c r="C15" s="45"/>
      <c r="D15" s="42">
        <f>IF(C15=1,B15,"")</f>
      </c>
      <c r="E15" s="42">
        <f>IF(C15=2,B15,"")</f>
      </c>
      <c r="F15" s="46">
        <f>IF(C15=3,B15,"")</f>
      </c>
    </row>
    <row r="16" spans="1:6" s="33" customFormat="1" ht="13.5">
      <c r="A16" s="71"/>
      <c r="B16" s="80"/>
      <c r="C16" s="51"/>
      <c r="D16" s="49"/>
      <c r="E16" s="42"/>
      <c r="F16" s="46"/>
    </row>
    <row r="17" spans="1:6" s="33" customFormat="1" ht="13.5">
      <c r="A17" s="71" t="s">
        <v>37</v>
      </c>
      <c r="B17" s="77">
        <f>ROUND(B$20*0.3,2)</f>
        <v>0</v>
      </c>
      <c r="C17" s="45"/>
      <c r="D17" s="42">
        <f>IF(C17=1,B17,"")</f>
      </c>
      <c r="E17" s="42">
        <f>IF(C17=2,B17,"")</f>
      </c>
      <c r="F17" s="46">
        <f>IF(C17=3,B17,"")</f>
      </c>
    </row>
    <row r="18" spans="1:6" s="33" customFormat="1" ht="13.5">
      <c r="A18" s="40"/>
      <c r="B18" s="50"/>
      <c r="C18" s="51"/>
      <c r="D18" s="49"/>
      <c r="E18" s="42"/>
      <c r="F18" s="46"/>
    </row>
    <row r="19" spans="1:6" s="33" customFormat="1" ht="13.5">
      <c r="A19" s="40"/>
      <c r="B19" s="50"/>
      <c r="C19" s="50"/>
      <c r="D19" s="49"/>
      <c r="E19" s="42"/>
      <c r="F19" s="46"/>
    </row>
    <row r="20" spans="1:6" s="33" customFormat="1" ht="15">
      <c r="A20" s="71" t="s">
        <v>24</v>
      </c>
      <c r="B20" s="76">
        <v>0</v>
      </c>
      <c r="C20" s="52"/>
      <c r="D20" s="53">
        <f>SUM(D9:D19)</f>
        <v>0</v>
      </c>
      <c r="E20" s="53">
        <f>SUM(E9:E19)</f>
        <v>0</v>
      </c>
      <c r="F20" s="54">
        <f>SUM(F9:F19)</f>
        <v>0</v>
      </c>
    </row>
    <row r="21" spans="1:6" s="33" customFormat="1" ht="14.25" thickBot="1">
      <c r="A21" s="55"/>
      <c r="B21" s="56"/>
      <c r="C21" s="56"/>
      <c r="D21" s="57"/>
      <c r="E21" s="58"/>
      <c r="F21" s="59"/>
    </row>
    <row r="22" spans="1:6" s="33" customFormat="1" ht="149.25" customHeight="1">
      <c r="A22" s="82" t="s">
        <v>42</v>
      </c>
      <c r="B22" s="83"/>
      <c r="C22" s="52"/>
      <c r="D22" s="60"/>
      <c r="E22" s="60"/>
      <c r="F22" s="60"/>
    </row>
    <row r="23" spans="1:6" s="33" customFormat="1" ht="15">
      <c r="A23" s="69"/>
      <c r="B23" s="69"/>
      <c r="C23" s="52"/>
      <c r="D23" s="60"/>
      <c r="E23" s="61"/>
      <c r="F23" s="61"/>
    </row>
    <row r="24" spans="1:6" s="33" customFormat="1" ht="15">
      <c r="A24" s="69"/>
      <c r="B24" s="69"/>
      <c r="C24" s="62"/>
      <c r="D24" s="52"/>
      <c r="E24" s="52"/>
      <c r="F24" s="52"/>
    </row>
    <row r="25" spans="1:6" s="33" customFormat="1" ht="15">
      <c r="A25" s="69"/>
      <c r="B25" s="69"/>
      <c r="C25" s="52"/>
      <c r="D25" s="60"/>
      <c r="E25" s="61"/>
      <c r="F25" s="61"/>
    </row>
    <row r="26" spans="1:6" ht="15">
      <c r="A26" s="69"/>
      <c r="B26" s="69"/>
      <c r="C26" s="26"/>
      <c r="D26" s="27"/>
      <c r="E26" s="25"/>
      <c r="F26" s="25"/>
    </row>
    <row r="27" spans="1:6" ht="15">
      <c r="A27" s="69"/>
      <c r="B27" s="69"/>
      <c r="C27" s="26"/>
      <c r="D27" s="27"/>
      <c r="E27" s="25"/>
      <c r="F27" s="25"/>
    </row>
    <row r="28" spans="1:6" ht="27" customHeight="1">
      <c r="A28" s="70"/>
      <c r="B28" s="70"/>
      <c r="C28" s="26"/>
      <c r="D28" s="27"/>
      <c r="E28" s="25"/>
      <c r="F28" s="25"/>
    </row>
  </sheetData>
  <sheetProtection password="CCF8" sheet="1"/>
  <mergeCells count="3">
    <mergeCell ref="A22:B22"/>
    <mergeCell ref="C5:C7"/>
    <mergeCell ref="B5:B7"/>
  </mergeCells>
  <printOptions horizontalCentered="1"/>
  <pageMargins left="0.5" right="0.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E104"/>
  <sheetViews>
    <sheetView zoomScalePageLayoutView="0" workbookViewId="0" topLeftCell="A1">
      <selection activeCell="B9" sqref="B9"/>
    </sheetView>
  </sheetViews>
  <sheetFormatPr defaultColWidth="9.140625" defaultRowHeight="15"/>
  <cols>
    <col min="1" max="1" width="57.00390625" style="0" bestFit="1" customWidth="1"/>
    <col min="2" max="2" width="17.8515625" style="0" customWidth="1"/>
    <col min="3" max="3" width="18.28125" style="0" customWidth="1"/>
    <col min="4" max="4" width="18.57421875" style="0" customWidth="1"/>
    <col min="5" max="5" width="24.28125" style="0" customWidth="1"/>
  </cols>
  <sheetData>
    <row r="2" spans="1:5" ht="15">
      <c r="A2" s="1" t="s">
        <v>0</v>
      </c>
      <c r="B2" s="2"/>
      <c r="C2" s="2"/>
      <c r="D2" s="2"/>
      <c r="E2" s="3"/>
    </row>
    <row r="3" spans="1:5" ht="15">
      <c r="A3" s="4" t="s">
        <v>26</v>
      </c>
      <c r="B3" s="88">
        <f>'Pricing Schedule A'!B$2</f>
      </c>
      <c r="C3" s="88"/>
      <c r="D3" s="88"/>
      <c r="E3" s="5"/>
    </row>
    <row r="4" spans="1:5" ht="15.75" thickBot="1">
      <c r="A4" s="6"/>
      <c r="B4" s="6"/>
      <c r="C4" s="7"/>
      <c r="D4" s="7" t="s">
        <v>48</v>
      </c>
      <c r="E4" s="3"/>
    </row>
    <row r="5" spans="1:5" ht="15">
      <c r="A5" s="3"/>
      <c r="B5" s="8"/>
      <c r="C5" s="3"/>
      <c r="D5" s="3"/>
      <c r="E5" s="3"/>
    </row>
    <row r="6" spans="1:5" ht="15">
      <c r="A6" s="9" t="s">
        <v>1</v>
      </c>
      <c r="B6" s="10"/>
      <c r="C6" s="10"/>
      <c r="D6" s="10"/>
      <c r="E6" s="10"/>
    </row>
    <row r="7" spans="1:5" ht="30.75">
      <c r="A7" s="11" t="s">
        <v>2</v>
      </c>
      <c r="B7" s="11" t="s">
        <v>40</v>
      </c>
      <c r="C7" s="11" t="s">
        <v>41</v>
      </c>
      <c r="D7" s="12" t="s">
        <v>3</v>
      </c>
      <c r="E7" s="13"/>
    </row>
    <row r="8" spans="1:5" s="30" customFormat="1" ht="14.25">
      <c r="A8" s="18"/>
      <c r="B8" s="18"/>
      <c r="C8" s="18"/>
      <c r="D8" s="18"/>
      <c r="E8" s="18"/>
    </row>
    <row r="9" spans="1:5" s="30" customFormat="1" ht="14.25">
      <c r="A9" s="19" t="s">
        <v>44</v>
      </c>
      <c r="B9" s="14"/>
      <c r="C9" s="15">
        <v>18000</v>
      </c>
      <c r="D9" s="16">
        <f>IF(B9&gt;0,ROUND(B9*C9,2),"")</f>
      </c>
      <c r="E9" s="18"/>
    </row>
    <row r="10" spans="1:5" s="30" customFormat="1" ht="14.25">
      <c r="A10" s="19" t="s">
        <v>12</v>
      </c>
      <c r="B10" s="14"/>
      <c r="C10" s="15">
        <v>18000</v>
      </c>
      <c r="D10" s="16">
        <f aca="true" t="shared" si="0" ref="D10:D21">IF(B10&gt;0,ROUND(B10*C10,2),"")</f>
      </c>
      <c r="E10" s="18"/>
    </row>
    <row r="11" spans="1:5" s="30" customFormat="1" ht="14.25">
      <c r="A11" s="19" t="s">
        <v>4</v>
      </c>
      <c r="B11" s="14"/>
      <c r="C11" s="15">
        <v>22000</v>
      </c>
      <c r="D11" s="16">
        <f t="shared" si="0"/>
      </c>
      <c r="E11" s="18"/>
    </row>
    <row r="12" spans="1:5" s="30" customFormat="1" ht="14.25">
      <c r="A12" s="19" t="s">
        <v>5</v>
      </c>
      <c r="B12" s="14"/>
      <c r="C12" s="15">
        <v>30000</v>
      </c>
      <c r="D12" s="16">
        <f t="shared" si="0"/>
      </c>
      <c r="E12" s="18"/>
    </row>
    <row r="13" spans="1:5" s="30" customFormat="1" ht="14.25">
      <c r="A13" s="19" t="s">
        <v>6</v>
      </c>
      <c r="B13" s="14"/>
      <c r="C13" s="15">
        <v>48000</v>
      </c>
      <c r="D13" s="16">
        <f t="shared" si="0"/>
      </c>
      <c r="E13" s="18"/>
    </row>
    <row r="14" spans="1:5" s="30" customFormat="1" ht="14.25">
      <c r="A14" s="19" t="s">
        <v>7</v>
      </c>
      <c r="B14" s="14"/>
      <c r="C14" s="15">
        <v>4000</v>
      </c>
      <c r="D14" s="16">
        <f t="shared" si="0"/>
      </c>
      <c r="E14" s="18"/>
    </row>
    <row r="15" spans="1:5" s="30" customFormat="1" ht="14.25">
      <c r="A15" s="19" t="s">
        <v>8</v>
      </c>
      <c r="B15" s="14"/>
      <c r="C15" s="15">
        <v>4000</v>
      </c>
      <c r="D15" s="16">
        <f t="shared" si="0"/>
      </c>
      <c r="E15" s="18"/>
    </row>
    <row r="16" spans="1:5" s="30" customFormat="1" ht="14.25">
      <c r="A16" s="19" t="s">
        <v>9</v>
      </c>
      <c r="B16" s="14"/>
      <c r="C16" s="15">
        <v>8000</v>
      </c>
      <c r="D16" s="16">
        <f t="shared" si="0"/>
      </c>
      <c r="E16" s="18"/>
    </row>
    <row r="17" spans="1:5" s="30" customFormat="1" ht="14.25">
      <c r="A17" s="19" t="s">
        <v>10</v>
      </c>
      <c r="B17" s="14"/>
      <c r="C17" s="15">
        <v>8000</v>
      </c>
      <c r="D17" s="16">
        <f t="shared" si="0"/>
      </c>
      <c r="E17" s="18"/>
    </row>
    <row r="18" spans="1:5" s="30" customFormat="1" ht="14.25">
      <c r="A18" s="19" t="s">
        <v>13</v>
      </c>
      <c r="B18" s="14"/>
      <c r="C18" s="15">
        <v>8000</v>
      </c>
      <c r="D18" s="16">
        <f t="shared" si="0"/>
      </c>
      <c r="E18" s="18"/>
    </row>
    <row r="19" spans="1:5" s="30" customFormat="1" ht="14.25">
      <c r="A19" s="19" t="s">
        <v>14</v>
      </c>
      <c r="B19" s="14"/>
      <c r="C19" s="15">
        <v>10000</v>
      </c>
      <c r="D19" s="16">
        <f t="shared" si="0"/>
      </c>
      <c r="E19" s="18"/>
    </row>
    <row r="20" spans="1:5" s="30" customFormat="1" ht="14.25">
      <c r="A20" s="19" t="s">
        <v>15</v>
      </c>
      <c r="B20" s="14"/>
      <c r="C20" s="15">
        <v>4000</v>
      </c>
      <c r="D20" s="16">
        <f t="shared" si="0"/>
      </c>
      <c r="E20" s="18"/>
    </row>
    <row r="21" spans="1:5" s="30" customFormat="1" ht="14.25">
      <c r="A21" s="19" t="s">
        <v>16</v>
      </c>
      <c r="B21" s="14"/>
      <c r="C21" s="15">
        <v>8000</v>
      </c>
      <c r="D21" s="16">
        <f t="shared" si="0"/>
      </c>
      <c r="E21" s="18"/>
    </row>
    <row r="22" spans="1:5" s="30" customFormat="1" ht="14.25">
      <c r="A22" s="19" t="s">
        <v>17</v>
      </c>
      <c r="B22" s="14"/>
      <c r="C22" s="15">
        <v>10000</v>
      </c>
      <c r="D22" s="16"/>
      <c r="E22" s="18"/>
    </row>
    <row r="23" spans="1:5" s="30" customFormat="1" ht="14.25">
      <c r="A23" s="18"/>
      <c r="B23" s="18"/>
      <c r="C23" s="18"/>
      <c r="D23" s="18"/>
      <c r="E23" s="18"/>
    </row>
    <row r="24" spans="1:5" s="30" customFormat="1" ht="15.75">
      <c r="A24" s="18"/>
      <c r="B24" s="18"/>
      <c r="C24" s="31">
        <f>SUM(C9:C22)</f>
        <v>200000</v>
      </c>
      <c r="D24" s="32">
        <f>SUM(D9:D22)</f>
        <v>0</v>
      </c>
      <c r="E24" s="18"/>
    </row>
    <row r="25" spans="1:5" s="30" customFormat="1" ht="15.75">
      <c r="A25" s="18"/>
      <c r="B25" s="18"/>
      <c r="C25" s="31"/>
      <c r="D25" s="32"/>
      <c r="E25" s="18"/>
    </row>
    <row r="26" spans="1:5" ht="14.25">
      <c r="A26" s="17"/>
      <c r="B26" s="17"/>
      <c r="C26" s="17"/>
      <c r="D26" s="17"/>
      <c r="E26" s="10"/>
    </row>
    <row r="28" spans="1:4" ht="15">
      <c r="A28" s="1" t="s">
        <v>0</v>
      </c>
      <c r="B28" s="2"/>
      <c r="C28" s="2"/>
      <c r="D28" s="2"/>
    </row>
    <row r="29" spans="1:4" ht="15">
      <c r="A29" s="4" t="s">
        <v>26</v>
      </c>
      <c r="B29" s="88">
        <f>'Pricing Schedule A'!B$2</f>
      </c>
      <c r="C29" s="88"/>
      <c r="D29" s="88"/>
    </row>
    <row r="30" spans="1:4" ht="15.75" thickBot="1">
      <c r="A30" s="6"/>
      <c r="B30" s="6"/>
      <c r="C30" s="7"/>
      <c r="D30" s="7" t="s">
        <v>18</v>
      </c>
    </row>
    <row r="31" spans="1:4" ht="15">
      <c r="A31" s="3"/>
      <c r="B31" s="8"/>
      <c r="C31" s="3"/>
      <c r="D31" s="3"/>
    </row>
    <row r="32" spans="1:4" ht="15">
      <c r="A32" s="9" t="s">
        <v>11</v>
      </c>
      <c r="B32" s="10"/>
      <c r="C32" s="10"/>
      <c r="D32" s="10"/>
    </row>
    <row r="33" spans="1:4" ht="30.75">
      <c r="A33" s="11" t="s">
        <v>2</v>
      </c>
      <c r="B33" s="11" t="s">
        <v>40</v>
      </c>
      <c r="C33" s="11" t="s">
        <v>41</v>
      </c>
      <c r="D33" s="12" t="s">
        <v>3</v>
      </c>
    </row>
    <row r="34" spans="1:4" ht="14.25">
      <c r="A34" s="18"/>
      <c r="B34" s="18"/>
      <c r="C34" s="18"/>
      <c r="D34" s="18"/>
    </row>
    <row r="35" spans="1:4" ht="14.25">
      <c r="A35" s="19" t="s">
        <v>44</v>
      </c>
      <c r="B35" s="14"/>
      <c r="C35" s="15">
        <v>18000</v>
      </c>
      <c r="D35" s="16">
        <f aca="true" t="shared" si="1" ref="D35:D48">IF(B35&gt;0,ROUND(B35*C35,2),"")</f>
      </c>
    </row>
    <row r="36" spans="1:4" ht="14.25">
      <c r="A36" s="19" t="s">
        <v>12</v>
      </c>
      <c r="B36" s="14"/>
      <c r="C36" s="15">
        <v>18000</v>
      </c>
      <c r="D36" s="16">
        <f t="shared" si="1"/>
      </c>
    </row>
    <row r="37" spans="1:4" ht="14.25">
      <c r="A37" s="19" t="s">
        <v>4</v>
      </c>
      <c r="B37" s="14"/>
      <c r="C37" s="15">
        <v>22000</v>
      </c>
      <c r="D37" s="16">
        <f t="shared" si="1"/>
      </c>
    </row>
    <row r="38" spans="1:4" ht="14.25">
      <c r="A38" s="19" t="s">
        <v>5</v>
      </c>
      <c r="B38" s="14"/>
      <c r="C38" s="15">
        <v>30000</v>
      </c>
      <c r="D38" s="16">
        <f t="shared" si="1"/>
      </c>
    </row>
    <row r="39" spans="1:4" ht="14.25">
      <c r="A39" s="19" t="s">
        <v>6</v>
      </c>
      <c r="B39" s="14"/>
      <c r="C39" s="15">
        <v>48000</v>
      </c>
      <c r="D39" s="16">
        <f t="shared" si="1"/>
      </c>
    </row>
    <row r="40" spans="1:4" ht="14.25">
      <c r="A40" s="19" t="s">
        <v>7</v>
      </c>
      <c r="B40" s="14"/>
      <c r="C40" s="15">
        <v>4000</v>
      </c>
      <c r="D40" s="16">
        <f t="shared" si="1"/>
      </c>
    </row>
    <row r="41" spans="1:4" ht="14.25">
      <c r="A41" s="19" t="s">
        <v>8</v>
      </c>
      <c r="B41" s="14"/>
      <c r="C41" s="15">
        <v>4000</v>
      </c>
      <c r="D41" s="16">
        <f t="shared" si="1"/>
      </c>
    </row>
    <row r="42" spans="1:4" ht="14.25">
      <c r="A42" s="19" t="s">
        <v>9</v>
      </c>
      <c r="B42" s="14"/>
      <c r="C42" s="15">
        <v>8000</v>
      </c>
      <c r="D42" s="16">
        <f t="shared" si="1"/>
      </c>
    </row>
    <row r="43" spans="1:4" ht="14.25">
      <c r="A43" s="19" t="s">
        <v>10</v>
      </c>
      <c r="B43" s="14"/>
      <c r="C43" s="15">
        <v>8000</v>
      </c>
      <c r="D43" s="16">
        <f t="shared" si="1"/>
      </c>
    </row>
    <row r="44" spans="1:4" ht="14.25">
      <c r="A44" s="19" t="s">
        <v>13</v>
      </c>
      <c r="B44" s="14"/>
      <c r="C44" s="15">
        <v>8000</v>
      </c>
      <c r="D44" s="16">
        <f t="shared" si="1"/>
      </c>
    </row>
    <row r="45" spans="1:4" ht="14.25">
      <c r="A45" s="19" t="s">
        <v>14</v>
      </c>
      <c r="B45" s="14"/>
      <c r="C45" s="15">
        <v>10000</v>
      </c>
      <c r="D45" s="16">
        <f t="shared" si="1"/>
      </c>
    </row>
    <row r="46" spans="1:4" ht="14.25">
      <c r="A46" s="19" t="s">
        <v>15</v>
      </c>
      <c r="B46" s="14"/>
      <c r="C46" s="15">
        <v>4000</v>
      </c>
      <c r="D46" s="16">
        <f t="shared" si="1"/>
      </c>
    </row>
    <row r="47" spans="1:4" ht="14.25">
      <c r="A47" s="19" t="s">
        <v>16</v>
      </c>
      <c r="B47" s="14"/>
      <c r="C47" s="15">
        <v>8000</v>
      </c>
      <c r="D47" s="16">
        <f t="shared" si="1"/>
      </c>
    </row>
    <row r="48" spans="1:4" ht="14.25">
      <c r="A48" s="19" t="s">
        <v>17</v>
      </c>
      <c r="B48" s="14"/>
      <c r="C48" s="15">
        <v>10000</v>
      </c>
      <c r="D48" s="16">
        <f t="shared" si="1"/>
      </c>
    </row>
    <row r="49" spans="1:4" ht="14.25">
      <c r="A49" s="18"/>
      <c r="B49" s="18"/>
      <c r="C49" s="18"/>
      <c r="D49" s="18"/>
    </row>
    <row r="50" spans="1:4" ht="15.75">
      <c r="A50" s="18"/>
      <c r="B50" s="18"/>
      <c r="C50" s="31">
        <f>SUM(C35:C48)</f>
        <v>200000</v>
      </c>
      <c r="D50" s="32">
        <f>SUM(D35:D48)</f>
        <v>0</v>
      </c>
    </row>
    <row r="51" spans="1:4" ht="15.75">
      <c r="A51" s="18"/>
      <c r="B51" s="18"/>
      <c r="C51" s="31"/>
      <c r="D51" s="32"/>
    </row>
    <row r="52" spans="1:4" ht="14.25">
      <c r="A52" s="17"/>
      <c r="B52" s="17"/>
      <c r="C52" s="17"/>
      <c r="D52" s="17"/>
    </row>
    <row r="54" spans="1:4" ht="15">
      <c r="A54" s="1" t="s">
        <v>0</v>
      </c>
      <c r="B54" s="2"/>
      <c r="C54" s="2"/>
      <c r="D54" s="2"/>
    </row>
    <row r="55" spans="1:4" ht="15">
      <c r="A55" s="4" t="s">
        <v>26</v>
      </c>
      <c r="B55" s="88">
        <f>'Pricing Schedule A'!B$2</f>
      </c>
      <c r="C55" s="88"/>
      <c r="D55" s="88"/>
    </row>
    <row r="56" spans="1:4" ht="15.75" thickBot="1">
      <c r="A56" s="6"/>
      <c r="B56" s="6"/>
      <c r="C56" s="7"/>
      <c r="D56" s="7" t="s">
        <v>18</v>
      </c>
    </row>
    <row r="57" spans="1:4" ht="15">
      <c r="A57" s="3"/>
      <c r="B57" s="8"/>
      <c r="C57" s="3"/>
      <c r="D57" s="3"/>
    </row>
    <row r="58" spans="1:4" ht="15">
      <c r="A58" s="9" t="s">
        <v>28</v>
      </c>
      <c r="B58" s="10"/>
      <c r="C58" s="10"/>
      <c r="D58" s="10"/>
    </row>
    <row r="59" spans="1:4" ht="30.75">
      <c r="A59" s="11" t="s">
        <v>2</v>
      </c>
      <c r="B59" s="11" t="s">
        <v>40</v>
      </c>
      <c r="C59" s="11" t="s">
        <v>41</v>
      </c>
      <c r="D59" s="12" t="s">
        <v>3</v>
      </c>
    </row>
    <row r="60" spans="1:4" ht="14.25">
      <c r="A60" s="18"/>
      <c r="B60" s="18"/>
      <c r="C60" s="18"/>
      <c r="D60" s="18"/>
    </row>
    <row r="61" spans="1:4" ht="14.25">
      <c r="A61" s="19" t="s">
        <v>44</v>
      </c>
      <c r="B61" s="14"/>
      <c r="C61" s="15">
        <v>18000</v>
      </c>
      <c r="D61" s="16">
        <f aca="true" t="shared" si="2" ref="D61:D74">IF(B61&gt;0,ROUND(B61*C61,2),"")</f>
      </c>
    </row>
    <row r="62" spans="1:4" ht="14.25">
      <c r="A62" s="19" t="s">
        <v>12</v>
      </c>
      <c r="B62" s="14"/>
      <c r="C62" s="15">
        <v>18000</v>
      </c>
      <c r="D62" s="16">
        <f t="shared" si="2"/>
      </c>
    </row>
    <row r="63" spans="1:4" ht="14.25">
      <c r="A63" s="19" t="s">
        <v>4</v>
      </c>
      <c r="B63" s="14"/>
      <c r="C63" s="15">
        <v>22000</v>
      </c>
      <c r="D63" s="16">
        <f t="shared" si="2"/>
      </c>
    </row>
    <row r="64" spans="1:4" ht="14.25">
      <c r="A64" s="19" t="s">
        <v>5</v>
      </c>
      <c r="B64" s="14"/>
      <c r="C64" s="15">
        <v>30000</v>
      </c>
      <c r="D64" s="16">
        <f t="shared" si="2"/>
      </c>
    </row>
    <row r="65" spans="1:4" ht="14.25">
      <c r="A65" s="19" t="s">
        <v>6</v>
      </c>
      <c r="B65" s="14"/>
      <c r="C65" s="15">
        <v>48000</v>
      </c>
      <c r="D65" s="16">
        <f t="shared" si="2"/>
      </c>
    </row>
    <row r="66" spans="1:4" ht="14.25">
      <c r="A66" s="19" t="s">
        <v>7</v>
      </c>
      <c r="B66" s="14"/>
      <c r="C66" s="15">
        <v>4000</v>
      </c>
      <c r="D66" s="16">
        <f t="shared" si="2"/>
      </c>
    </row>
    <row r="67" spans="1:4" ht="14.25">
      <c r="A67" s="19" t="s">
        <v>8</v>
      </c>
      <c r="B67" s="14"/>
      <c r="C67" s="15">
        <v>4000</v>
      </c>
      <c r="D67" s="16">
        <f t="shared" si="2"/>
      </c>
    </row>
    <row r="68" spans="1:4" ht="14.25">
      <c r="A68" s="19" t="s">
        <v>9</v>
      </c>
      <c r="B68" s="14"/>
      <c r="C68" s="15">
        <v>8000</v>
      </c>
      <c r="D68" s="16">
        <f t="shared" si="2"/>
      </c>
    </row>
    <row r="69" spans="1:4" ht="14.25">
      <c r="A69" s="19" t="s">
        <v>10</v>
      </c>
      <c r="B69" s="14"/>
      <c r="C69" s="15">
        <v>8000</v>
      </c>
      <c r="D69" s="16">
        <f t="shared" si="2"/>
      </c>
    </row>
    <row r="70" spans="1:4" ht="14.25">
      <c r="A70" s="19" t="s">
        <v>13</v>
      </c>
      <c r="B70" s="14"/>
      <c r="C70" s="15">
        <v>8000</v>
      </c>
      <c r="D70" s="16">
        <f t="shared" si="2"/>
      </c>
    </row>
    <row r="71" spans="1:4" ht="14.25">
      <c r="A71" s="19" t="s">
        <v>14</v>
      </c>
      <c r="B71" s="14"/>
      <c r="C71" s="15">
        <v>10000</v>
      </c>
      <c r="D71" s="16">
        <f t="shared" si="2"/>
      </c>
    </row>
    <row r="72" spans="1:4" ht="14.25">
      <c r="A72" s="19" t="s">
        <v>15</v>
      </c>
      <c r="B72" s="14"/>
      <c r="C72" s="15">
        <v>4000</v>
      </c>
      <c r="D72" s="16">
        <f t="shared" si="2"/>
      </c>
    </row>
    <row r="73" spans="1:4" ht="14.25">
      <c r="A73" s="19" t="s">
        <v>16</v>
      </c>
      <c r="B73" s="14"/>
      <c r="C73" s="15">
        <v>8000</v>
      </c>
      <c r="D73" s="16">
        <f t="shared" si="2"/>
      </c>
    </row>
    <row r="74" spans="1:4" ht="14.25">
      <c r="A74" s="19" t="s">
        <v>17</v>
      </c>
      <c r="B74" s="14"/>
      <c r="C74" s="15">
        <v>10000</v>
      </c>
      <c r="D74" s="16">
        <f t="shared" si="2"/>
      </c>
    </row>
    <row r="75" spans="1:4" ht="14.25">
      <c r="A75" s="18"/>
      <c r="B75" s="18"/>
      <c r="C75" s="18"/>
      <c r="D75" s="18"/>
    </row>
    <row r="76" spans="1:4" ht="15.75">
      <c r="A76" s="18"/>
      <c r="B76" s="18"/>
      <c r="C76" s="31">
        <f>SUM(C61:C74)</f>
        <v>200000</v>
      </c>
      <c r="D76" s="32">
        <f>SUM(D61:D74)</f>
        <v>0</v>
      </c>
    </row>
    <row r="77" spans="1:4" ht="15.75">
      <c r="A77" s="18"/>
      <c r="B77" s="18"/>
      <c r="C77" s="31"/>
      <c r="D77" s="32"/>
    </row>
    <row r="78" spans="1:4" ht="14.25">
      <c r="A78" s="17"/>
      <c r="B78" s="17"/>
      <c r="C78" s="17"/>
      <c r="D78" s="17"/>
    </row>
    <row r="80" spans="1:4" ht="15">
      <c r="A80" s="1" t="s">
        <v>0</v>
      </c>
      <c r="B80" s="2"/>
      <c r="C80" s="2"/>
      <c r="D80" s="2"/>
    </row>
    <row r="81" spans="1:4" ht="15">
      <c r="A81" s="4" t="s">
        <v>26</v>
      </c>
      <c r="B81" s="88">
        <f>'Pricing Schedule A'!B$2</f>
      </c>
      <c r="C81" s="88"/>
      <c r="D81" s="88"/>
    </row>
    <row r="82" spans="1:4" ht="15.75" thickBot="1">
      <c r="A82" s="6"/>
      <c r="B82" s="6"/>
      <c r="C82" s="7"/>
      <c r="D82" s="7" t="s">
        <v>18</v>
      </c>
    </row>
    <row r="83" spans="1:4" ht="15">
      <c r="A83" s="3"/>
      <c r="B83" s="8"/>
      <c r="C83" s="3"/>
      <c r="D83" s="3"/>
    </row>
    <row r="84" spans="1:4" ht="15">
      <c r="A84" s="9" t="s">
        <v>29</v>
      </c>
      <c r="B84" s="10"/>
      <c r="C84" s="10"/>
      <c r="D84" s="10"/>
    </row>
    <row r="85" spans="1:4" ht="30.75">
      <c r="A85" s="11" t="s">
        <v>2</v>
      </c>
      <c r="B85" s="11" t="s">
        <v>40</v>
      </c>
      <c r="C85" s="11" t="s">
        <v>41</v>
      </c>
      <c r="D85" s="12" t="s">
        <v>3</v>
      </c>
    </row>
    <row r="86" spans="1:4" ht="14.25">
      <c r="A86" s="18"/>
      <c r="B86" s="18"/>
      <c r="C86" s="18"/>
      <c r="D86" s="18"/>
    </row>
    <row r="87" spans="1:4" ht="14.25">
      <c r="A87" s="19" t="s">
        <v>44</v>
      </c>
      <c r="B87" s="14"/>
      <c r="C87" s="15">
        <v>18000</v>
      </c>
      <c r="D87" s="16">
        <f aca="true" t="shared" si="3" ref="D87:D100">IF(B87&gt;0,ROUND(B87*C87,2),"")</f>
      </c>
    </row>
    <row r="88" spans="1:4" ht="14.25">
      <c r="A88" s="19" t="s">
        <v>12</v>
      </c>
      <c r="B88" s="14"/>
      <c r="C88" s="15">
        <v>18000</v>
      </c>
      <c r="D88" s="16">
        <f t="shared" si="3"/>
      </c>
    </row>
    <row r="89" spans="1:4" ht="14.25">
      <c r="A89" s="19" t="s">
        <v>4</v>
      </c>
      <c r="B89" s="14"/>
      <c r="C89" s="15">
        <v>22000</v>
      </c>
      <c r="D89" s="16">
        <f t="shared" si="3"/>
      </c>
    </row>
    <row r="90" spans="1:4" ht="14.25">
      <c r="A90" s="19" t="s">
        <v>5</v>
      </c>
      <c r="B90" s="14"/>
      <c r="C90" s="15">
        <v>30000</v>
      </c>
      <c r="D90" s="16">
        <f t="shared" si="3"/>
      </c>
    </row>
    <row r="91" spans="1:4" ht="14.25">
      <c r="A91" s="19" t="s">
        <v>6</v>
      </c>
      <c r="B91" s="14"/>
      <c r="C91" s="15">
        <v>48000</v>
      </c>
      <c r="D91" s="16">
        <f t="shared" si="3"/>
      </c>
    </row>
    <row r="92" spans="1:4" ht="14.25">
      <c r="A92" s="19" t="s">
        <v>7</v>
      </c>
      <c r="B92" s="14"/>
      <c r="C92" s="15">
        <v>4000</v>
      </c>
      <c r="D92" s="16">
        <f t="shared" si="3"/>
      </c>
    </row>
    <row r="93" spans="1:4" ht="14.25">
      <c r="A93" s="19" t="s">
        <v>8</v>
      </c>
      <c r="B93" s="14"/>
      <c r="C93" s="15">
        <v>4000</v>
      </c>
      <c r="D93" s="16">
        <f t="shared" si="3"/>
      </c>
    </row>
    <row r="94" spans="1:4" ht="14.25">
      <c r="A94" s="19" t="s">
        <v>9</v>
      </c>
      <c r="B94" s="14"/>
      <c r="C94" s="15">
        <v>8000</v>
      </c>
      <c r="D94" s="16">
        <f t="shared" si="3"/>
      </c>
    </row>
    <row r="95" spans="1:4" ht="14.25">
      <c r="A95" s="19" t="s">
        <v>10</v>
      </c>
      <c r="B95" s="14"/>
      <c r="C95" s="15">
        <v>8000</v>
      </c>
      <c r="D95" s="16">
        <f t="shared" si="3"/>
      </c>
    </row>
    <row r="96" spans="1:4" ht="14.25">
      <c r="A96" s="19" t="s">
        <v>13</v>
      </c>
      <c r="B96" s="14"/>
      <c r="C96" s="15">
        <v>8000</v>
      </c>
      <c r="D96" s="16">
        <f t="shared" si="3"/>
      </c>
    </row>
    <row r="97" spans="1:4" ht="14.25">
      <c r="A97" s="19" t="s">
        <v>14</v>
      </c>
      <c r="B97" s="14"/>
      <c r="C97" s="15">
        <v>10000</v>
      </c>
      <c r="D97" s="16">
        <f t="shared" si="3"/>
      </c>
    </row>
    <row r="98" spans="1:4" ht="14.25">
      <c r="A98" s="19" t="s">
        <v>15</v>
      </c>
      <c r="B98" s="14"/>
      <c r="C98" s="15">
        <v>4000</v>
      </c>
      <c r="D98" s="16">
        <f t="shared" si="3"/>
      </c>
    </row>
    <row r="99" spans="1:4" ht="14.25">
      <c r="A99" s="19" t="s">
        <v>16</v>
      </c>
      <c r="B99" s="14"/>
      <c r="C99" s="15">
        <v>8000</v>
      </c>
      <c r="D99" s="16">
        <f t="shared" si="3"/>
      </c>
    </row>
    <row r="100" spans="1:4" ht="14.25">
      <c r="A100" s="19" t="s">
        <v>17</v>
      </c>
      <c r="B100" s="14"/>
      <c r="C100" s="15">
        <v>10000</v>
      </c>
      <c r="D100" s="16">
        <f t="shared" si="3"/>
      </c>
    </row>
    <row r="101" spans="1:4" ht="14.25">
      <c r="A101" s="18"/>
      <c r="B101" s="18"/>
      <c r="C101" s="18"/>
      <c r="D101" s="18"/>
    </row>
    <row r="102" spans="1:4" ht="15.75">
      <c r="A102" s="18"/>
      <c r="B102" s="18"/>
      <c r="C102" s="31">
        <f>SUM(C87:C100)</f>
        <v>200000</v>
      </c>
      <c r="D102" s="32">
        <f>SUM(D87:D100)</f>
        <v>0</v>
      </c>
    </row>
    <row r="103" spans="1:4" ht="15.75">
      <c r="A103" s="18"/>
      <c r="B103" s="18"/>
      <c r="C103" s="31"/>
      <c r="D103" s="32"/>
    </row>
    <row r="104" spans="1:4" ht="14.25">
      <c r="A104" s="17"/>
      <c r="B104" s="17"/>
      <c r="C104" s="17"/>
      <c r="D104" s="17"/>
    </row>
  </sheetData>
  <sheetProtection password="CCF8" sheet="1"/>
  <mergeCells count="4">
    <mergeCell ref="B3:D3"/>
    <mergeCell ref="B29:D29"/>
    <mergeCell ref="B55:D55"/>
    <mergeCell ref="B81:D81"/>
  </mergeCells>
  <printOptions/>
  <pageMargins left="0.7" right="0.7" top="0.75" bottom="0.75" header="0.3" footer="0.3"/>
  <pageSetup horizontalDpi="600" verticalDpi="600" orientation="landscape" r:id="rId1"/>
  <rowBreaks count="3" manualBreakCount="3">
    <brk id="26" max="255" man="1"/>
    <brk id="52" max="255" man="1"/>
    <brk id="78" max="255" man="1"/>
  </rowBreaks>
</worksheet>
</file>

<file path=xl/worksheets/sheet4.xml><?xml version="1.0" encoding="utf-8"?>
<worksheet xmlns="http://schemas.openxmlformats.org/spreadsheetml/2006/main" xmlns:r="http://schemas.openxmlformats.org/officeDocument/2006/relationships">
  <dimension ref="A1:E11"/>
  <sheetViews>
    <sheetView zoomScalePageLayoutView="0" workbookViewId="0" topLeftCell="A1">
      <selection activeCell="C6" sqref="C6"/>
    </sheetView>
  </sheetViews>
  <sheetFormatPr defaultColWidth="9.140625" defaultRowHeight="15"/>
  <cols>
    <col min="2" max="2" width="27.28125" style="0" bestFit="1" customWidth="1"/>
    <col min="3" max="3" width="29.28125" style="0" customWidth="1"/>
  </cols>
  <sheetData>
    <row r="1" ht="15">
      <c r="A1" s="90" t="s">
        <v>54</v>
      </c>
    </row>
    <row r="3" spans="2:5" ht="15">
      <c r="B3" s="93" t="s">
        <v>51</v>
      </c>
      <c r="C3" s="94">
        <f>'Pricing Schedule A'!B$2</f>
      </c>
      <c r="D3" s="88"/>
      <c r="E3" s="88"/>
    </row>
    <row r="4" spans="1:5" ht="15" thickBot="1">
      <c r="A4" s="7"/>
      <c r="B4" s="7"/>
      <c r="C4" s="7"/>
      <c r="D4" s="7"/>
      <c r="E4" s="7" t="s">
        <v>52</v>
      </c>
    </row>
    <row r="6" spans="2:3" ht="15">
      <c r="B6" s="89" t="s">
        <v>49</v>
      </c>
      <c r="C6" s="92"/>
    </row>
    <row r="8" spans="2:3" ht="15">
      <c r="B8" s="89" t="s">
        <v>53</v>
      </c>
      <c r="C8" s="91">
        <f>ROUND(C6*12,2)*3</f>
        <v>0</v>
      </c>
    </row>
    <row r="11" spans="1:5" ht="45" customHeight="1">
      <c r="A11" s="96" t="s">
        <v>55</v>
      </c>
      <c r="B11" s="95"/>
      <c r="C11" s="95"/>
      <c r="D11" s="95"/>
      <c r="E11" s="95"/>
    </row>
  </sheetData>
  <sheetProtection password="CCF8" sheet="1" objects="1" scenarios="1"/>
  <mergeCells count="2">
    <mergeCell ref="C3:E3"/>
    <mergeCell ref="A11:E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zez01</dc:creator>
  <cp:keywords/>
  <dc:description/>
  <cp:lastModifiedBy>dxw07</cp:lastModifiedBy>
  <cp:lastPrinted>2011-08-29T14:32:05Z</cp:lastPrinted>
  <dcterms:created xsi:type="dcterms:W3CDTF">2011-05-05T13:42:12Z</dcterms:created>
  <dcterms:modified xsi:type="dcterms:W3CDTF">2011-08-29T14:37:35Z</dcterms:modified>
  <cp:category/>
  <cp:version/>
  <cp:contentType/>
  <cp:contentStatus/>
</cp:coreProperties>
</file>