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0490" windowHeight="7755" activeTab="0"/>
  </bookViews>
  <sheets>
    <sheet name="Health Home" sheetId="1" r:id="rId1"/>
    <sheet name="Managed Care Plan" sheetId="2" r:id="rId2"/>
    <sheet name="Care Management Agency" sheetId="3" r:id="rId3"/>
    <sheet name="Status Question" sheetId="4" r:id="rId4"/>
  </sheets>
  <definedNames/>
  <calcPr fullCalcOnLoad="1"/>
</workbook>
</file>

<file path=xl/sharedStrings.xml><?xml version="1.0" encoding="utf-8"?>
<sst xmlns="http://schemas.openxmlformats.org/spreadsheetml/2006/main" count="179" uniqueCount="91">
  <si>
    <t xml:space="preserve">Please indicate which of the following criteria your Health Home uses when determining to which Care Management Agency you assign a member. Please check all that apply. </t>
  </si>
  <si>
    <t>#</t>
  </si>
  <si>
    <t>%</t>
  </si>
  <si>
    <t>The Care Management Agency location</t>
  </si>
  <si>
    <t>The Care Management Agency's capacity</t>
  </si>
  <si>
    <t>The member's past relationship with the Care Management Agency or its associated providers</t>
  </si>
  <si>
    <t>The Care Management Agency's linkages to providers that can meet the member's needs</t>
  </si>
  <si>
    <t>The Care Management Agency has staff that speak the member's primary language</t>
  </si>
  <si>
    <t>The member's diagnosis/condition</t>
  </si>
  <si>
    <t>The member's acuity</t>
  </si>
  <si>
    <t>Other</t>
  </si>
  <si>
    <t>61 Total Responses</t>
  </si>
  <si>
    <t xml:space="preserve">Do Care Management Agencies ever reject assignments of members made to them by your Health Home? </t>
  </si>
  <si>
    <t>Yes</t>
  </si>
  <si>
    <t>No</t>
  </si>
  <si>
    <t>If yes, what are the reasons a Care Management Agency would reject an assignment? Please check all that apply.</t>
  </si>
  <si>
    <t>The Care Management Agency does not have adequate capacity to accept new members</t>
  </si>
  <si>
    <t>The member is not Medicaid eligible</t>
  </si>
  <si>
    <t>The Care Management Agency does not have the appropriate provider linkages to best meet the member's needs</t>
  </si>
  <si>
    <t>The member's address is outside of the Care Management Agency's service area</t>
  </si>
  <si>
    <t>The Care Management Agency does not have care managers that speak the member's primary language</t>
  </si>
  <si>
    <t>28 Responded 'Yes'</t>
  </si>
  <si>
    <t>The Department of Health has received feedback from Health Homes that they review segment information submitted by Care Management Agencies for data formatting completeness (e.g invalid date format). Are there other reasons that you would review segment information submitted by Care Management Agencies?</t>
  </si>
  <si>
    <t>57 Total Responses</t>
  </si>
  <si>
    <t>Does your Health Home currently take action if a Care Management Agency has not initiated outreach to a member within a certain amount of time after being assigned a member?</t>
  </si>
  <si>
    <t>54 Total Responses</t>
  </si>
  <si>
    <t>If yes, please describe the action taken. Please check all that apply.</t>
  </si>
  <si>
    <t>Reach out to the Care Management Agency</t>
  </si>
  <si>
    <t>Reassign the member to a different Care Management Agency</t>
  </si>
  <si>
    <t>41 Responded 'Yes'</t>
  </si>
  <si>
    <t>Would you want the MAPP system to alert you if a defined period of time has passed following assignment and the Care Management Agency has not performed outreach?</t>
  </si>
  <si>
    <t>If yes, what time period would be appropriate? [select only one]</t>
  </si>
  <si>
    <t>30 days</t>
  </si>
  <si>
    <t>60 days</t>
  </si>
  <si>
    <t>90 days</t>
  </si>
  <si>
    <t>Other (please specify)</t>
  </si>
  <si>
    <t>47 Responded 'Yes'</t>
  </si>
  <si>
    <t>What are the reasons that you would request to transfer a member from their current Health Home to a different Health Home? (Note: A transfer applies to a member who is already enrolled in a Health Home) Please check all that apply.</t>
  </si>
  <si>
    <t>The member has moved outside of the current Health Home's service area</t>
  </si>
  <si>
    <t>The member's needs cannot be met by the current Health Home</t>
  </si>
  <si>
    <t>The member is dissatisfied with the current Health Home</t>
  </si>
  <si>
    <t>53 Total Responses</t>
  </si>
  <si>
    <t>How does a Managed Care Plan identify new Health Home eligible members? (i.e. Members not already assigned to a Health Home)? Please check all that apply.</t>
  </si>
  <si>
    <t>The Managed Care Plan clinical department identifies potentially eligible members</t>
  </si>
  <si>
    <t>The Managed Care Plan generates reports of appropriate members based on characteristics like demographics and acuity</t>
  </si>
  <si>
    <t>11 Total Responses</t>
  </si>
  <si>
    <t>What are reasons that a Managed Care Plan would wait to make a final Health Home assignment (i.e. "pend" a member)? Please check all that apply.</t>
  </si>
  <si>
    <t>The member is receiving care management services from the Managed Care Plan</t>
  </si>
  <si>
    <t>The member is not eligible for the Health Homes program because they are enrolled in a different program.</t>
  </si>
  <si>
    <t>The Managed Care Plan does not have current address for member</t>
  </si>
  <si>
    <t>The Health Home is at capacity and an alternate Health Home needs to be identified</t>
  </si>
  <si>
    <t>12 Total Responses</t>
  </si>
  <si>
    <t>What are the reasons that a Managed Care Plan would reassign a member to a different Health Home than the one to which they were originally assigned? Please check all that apply.</t>
  </si>
  <si>
    <t>The member no longer resides in an area served by the Health Home/Care Management Agency</t>
  </si>
  <si>
    <t>The Health Home or the Care Management Agency assigned by the Health Home has not performed timely outreach or enrollment</t>
  </si>
  <si>
    <t>The Health Home or the Care Management Agency assigned by the Health Home has not successfully performed outreach</t>
  </si>
  <si>
    <t>The Health Home has reached capacity</t>
  </si>
  <si>
    <t>Does your Managed Care Plan currently take action if a Health Home has not accepted or rejected an assignment after a certain amount of time has passed?</t>
  </si>
  <si>
    <t>13 Total Responses</t>
  </si>
  <si>
    <t>If yes, please describe the action taken. (Please check all that apply)</t>
  </si>
  <si>
    <t>Reach out to the Health Home</t>
  </si>
  <si>
    <t>Reassign the member to a different Health Home</t>
  </si>
  <si>
    <t xml:space="preserve">Other </t>
  </si>
  <si>
    <t>6 Responded 'Yes'</t>
  </si>
  <si>
    <t>Would you want the MAPP system to alert you if a defined period of time has passed following assignment and the Health Home has not accepted or rejected the assignment?</t>
  </si>
  <si>
    <t>If yes, what time period would be appropriate? (select only one)</t>
  </si>
  <si>
    <t xml:space="preserve">% </t>
  </si>
  <si>
    <t>12 Responded 'Yes'</t>
  </si>
  <si>
    <t xml:space="preserve">What are the reasons that you would request to transfer a member from their current Health Home to a different Health Home? (Note: A transfer applies to a member who is already enrolled in a Health Home) Please check all that apply.  </t>
  </si>
  <si>
    <t>Currently, a member can have a status of "outreach" or "enrollment." What are the statuses you would want to capture for a member other than active outreach or enrollment? Please check all that apply.</t>
  </si>
  <si>
    <t>%
51 total
responses</t>
  </si>
  <si>
    <t>%
10 total
responses</t>
  </si>
  <si>
    <t>Inpatient</t>
  </si>
  <si>
    <t>Incarcerated</t>
  </si>
  <si>
    <t>Lost to service (the Care Management Agency is unable to locate the member; the Health Home/Care Management Agency would like to continue services with the member once he/she has been located).</t>
  </si>
  <si>
    <t>Hiatus (The Health Home/Care Manangement Agency plans to initiate outreach at a later date)</t>
  </si>
  <si>
    <t>%
120 total
responses</t>
  </si>
  <si>
    <t>Health Home</t>
  </si>
  <si>
    <t>Managed Care
Plan</t>
  </si>
  <si>
    <t>Care Management
Agency</t>
  </si>
  <si>
    <t>Total</t>
  </si>
  <si>
    <t xml:space="preserve">As a Care Management Agency, are there instances when you would reject an assignment of a member made to you by a Health Home? </t>
  </si>
  <si>
    <t>137 Total Responses</t>
  </si>
  <si>
    <t>If yes, what are the reasons you would reject an assignment of a member made to you by a Health Home? Please check all that apply.</t>
  </si>
  <si>
    <t>90 Responded 'Yes'</t>
  </si>
  <si>
    <t>What are the reasons that you would request to transfer a member from your Care Management Agency to a different Care Management Agency?  (Note: A transfer applies to a member who is already enrolled in a Health Home) Please check all that apply.</t>
  </si>
  <si>
    <t>The member has moved outside of the current Care Management Agency's service area</t>
  </si>
  <si>
    <t>The member's needs cannot be met by the current Care Management Agency</t>
  </si>
  <si>
    <t>The member is dissatisfied with the current Care Management Agency</t>
  </si>
  <si>
    <t>124 Total Responses</t>
  </si>
  <si>
    <t>%
181 total
responses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</si>
</sst>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bottom/>
    </border>
    <border>
      <left/>
      <right style="medium"/>
      <top style="thin"/>
      <bottom/>
    </border>
    <border>
      <left/>
      <right style="medium"/>
      <top/>
      <bottom/>
    </border>
    <border>
      <left style="medium"/>
      <right/>
      <top/>
      <bottom style="medium"/>
    </border>
    <border>
      <left/>
      <right/>
      <top/>
      <bottom style="medium"/>
    </border>
    <border>
      <left/>
      <right style="medium"/>
      <top style="thin"/>
      <bottom style="medium"/>
    </border>
    <border>
      <left style="medium"/>
      <right/>
      <top style="thin"/>
      <bottom style="medium"/>
    </border>
    <border>
      <left/>
      <right style="medium"/>
      <top/>
      <bottom style="medium"/>
    </border>
    <border>
      <left style="thin"/>
      <right style="thin"/>
      <top style="thin"/>
      <bottom/>
    </border>
    <border>
      <left/>
      <right/>
      <top style="thin"/>
      <bottom/>
    </border>
    <border>
      <left style="medium"/>
      <right style="thin"/>
      <top style="thin"/>
      <bottom/>
    </border>
    <border>
      <left style="medium"/>
      <right/>
      <top style="thin"/>
      <bottom/>
    </border>
    <border>
      <left/>
      <right/>
      <top style="thin"/>
      <bottom style="mediu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6">
    <xf numFmtId="0" fontId="0" fillId="0" borderId="0" xfId="0" applyFont="1" applyAlignment="1">
      <alignment/>
    </xf>
    <xf numFmtId="0" fontId="32" fillId="33" borderId="10" xfId="0" applyFont="1" applyFill="1" applyBorder="1" applyAlignment="1">
      <alignment horizontal="center" vertical="center"/>
    </xf>
    <xf numFmtId="0" fontId="0" fillId="0" borderId="10" xfId="0" applyBorder="1" applyAlignment="1">
      <alignment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32" fillId="33" borderId="11" xfId="0" applyFont="1" applyFill="1" applyBorder="1" applyAlignment="1">
      <alignment horizontal="left" wrapText="1"/>
    </xf>
    <xf numFmtId="0" fontId="32" fillId="33" borderId="12" xfId="0" applyFont="1" applyFill="1" applyBorder="1" applyAlignment="1">
      <alignment horizontal="center" vertical="center"/>
    </xf>
    <xf numFmtId="0" fontId="32" fillId="33" borderId="13" xfId="0" applyFont="1" applyFill="1" applyBorder="1" applyAlignment="1">
      <alignment horizontal="center" vertical="center"/>
    </xf>
    <xf numFmtId="0" fontId="0" fillId="0" borderId="14" xfId="0" applyBorder="1" applyAlignment="1">
      <alignment wrapText="1"/>
    </xf>
    <xf numFmtId="9" fontId="0" fillId="0" borderId="15" xfId="0" applyNumberFormat="1" applyBorder="1" applyAlignment="1">
      <alignment horizontal="center" vertical="center"/>
    </xf>
    <xf numFmtId="0" fontId="0" fillId="0" borderId="16" xfId="0" applyBorder="1" applyAlignment="1">
      <alignment/>
    </xf>
    <xf numFmtId="0" fontId="0" fillId="0" borderId="0" xfId="0" applyBorder="1" applyAlignment="1">
      <alignment/>
    </xf>
    <xf numFmtId="9" fontId="0" fillId="0" borderId="17" xfId="0" applyNumberFormat="1" applyBorder="1" applyAlignment="1">
      <alignment horizontal="center" vertical="center"/>
    </xf>
    <xf numFmtId="0" fontId="0" fillId="0" borderId="18" xfId="0" applyBorder="1" applyAlignment="1">
      <alignment/>
    </xf>
    <xf numFmtId="0" fontId="32" fillId="33" borderId="14" xfId="0" applyFont="1" applyFill="1" applyBorder="1" applyAlignment="1">
      <alignment horizontal="left" wrapText="1"/>
    </xf>
    <xf numFmtId="0" fontId="32" fillId="33" borderId="15" xfId="0" applyFont="1" applyFill="1" applyBorder="1" applyAlignment="1">
      <alignment horizontal="center" vertical="center"/>
    </xf>
    <xf numFmtId="0" fontId="0" fillId="0" borderId="19" xfId="0" applyBorder="1" applyAlignment="1">
      <alignment/>
    </xf>
    <xf numFmtId="0" fontId="0" fillId="0" borderId="20" xfId="0" applyBorder="1" applyAlignment="1">
      <alignment/>
    </xf>
    <xf numFmtId="9" fontId="0" fillId="0" borderId="21" xfId="0" applyNumberFormat="1" applyBorder="1" applyAlignment="1">
      <alignment horizontal="center" vertical="center"/>
    </xf>
    <xf numFmtId="0" fontId="0" fillId="0" borderId="14" xfId="0" applyFill="1" applyBorder="1" applyAlignment="1">
      <alignment wrapText="1"/>
    </xf>
    <xf numFmtId="0" fontId="0" fillId="0" borderId="22" xfId="0" applyFill="1" applyBorder="1" applyAlignment="1">
      <alignment wrapText="1"/>
    </xf>
    <xf numFmtId="0" fontId="32" fillId="33" borderId="10" xfId="0" applyFont="1" applyFill="1" applyBorder="1" applyAlignment="1">
      <alignment wrapText="1"/>
    </xf>
    <xf numFmtId="0" fontId="32" fillId="33" borderId="10" xfId="0" applyFont="1" applyFill="1" applyBorder="1" applyAlignment="1">
      <alignment horizontal="center" wrapText="1"/>
    </xf>
    <xf numFmtId="0" fontId="32" fillId="33" borderId="11" xfId="0" applyFont="1" applyFill="1" applyBorder="1" applyAlignment="1">
      <alignment wrapText="1"/>
    </xf>
    <xf numFmtId="0" fontId="32" fillId="33" borderId="12" xfId="0" applyFont="1" applyFill="1" applyBorder="1" applyAlignment="1">
      <alignment horizontal="center" wrapText="1"/>
    </xf>
    <xf numFmtId="0" fontId="32" fillId="33" borderId="13" xfId="0" applyFont="1" applyFill="1" applyBorder="1" applyAlignment="1">
      <alignment horizontal="center" wrapText="1"/>
    </xf>
    <xf numFmtId="9" fontId="0" fillId="0" borderId="15" xfId="57" applyFont="1" applyBorder="1" applyAlignment="1">
      <alignment wrapText="1"/>
    </xf>
    <xf numFmtId="0" fontId="0" fillId="0" borderId="19" xfId="0" applyBorder="1" applyAlignment="1">
      <alignment wrapText="1"/>
    </xf>
    <xf numFmtId="0" fontId="0" fillId="0" borderId="20" xfId="0" applyBorder="1" applyAlignment="1">
      <alignment wrapText="1"/>
    </xf>
    <xf numFmtId="9" fontId="0" fillId="0" borderId="23" xfId="57" applyFont="1" applyBorder="1" applyAlignment="1">
      <alignment wrapText="1"/>
    </xf>
    <xf numFmtId="0" fontId="0" fillId="0" borderId="23" xfId="0" applyBorder="1" applyAlignment="1">
      <alignment wrapText="1"/>
    </xf>
    <xf numFmtId="0" fontId="0" fillId="0" borderId="10" xfId="0" applyBorder="1" applyAlignment="1">
      <alignment/>
    </xf>
    <xf numFmtId="9" fontId="0" fillId="0" borderId="10" xfId="57" applyFont="1" applyBorder="1" applyAlignment="1">
      <alignment/>
    </xf>
    <xf numFmtId="0" fontId="0" fillId="0" borderId="10" xfId="0" applyFill="1" applyBorder="1" applyAlignment="1">
      <alignment/>
    </xf>
    <xf numFmtId="0" fontId="0" fillId="0" borderId="0" xfId="0" applyFill="1" applyBorder="1" applyAlignment="1">
      <alignment/>
    </xf>
    <xf numFmtId="9" fontId="0" fillId="0" borderId="0" xfId="57" applyFont="1" applyBorder="1" applyAlignment="1">
      <alignment/>
    </xf>
    <xf numFmtId="0" fontId="0" fillId="0" borderId="14" xfId="0" applyBorder="1" applyAlignment="1">
      <alignment/>
    </xf>
    <xf numFmtId="9" fontId="0" fillId="0" borderId="15" xfId="57" applyFont="1" applyBorder="1" applyAlignment="1">
      <alignment/>
    </xf>
    <xf numFmtId="0" fontId="32" fillId="33" borderId="14" xfId="0" applyFont="1" applyFill="1" applyBorder="1" applyAlignment="1">
      <alignment wrapText="1"/>
    </xf>
    <xf numFmtId="0" fontId="32" fillId="33" borderId="15" xfId="0" applyFont="1" applyFill="1" applyBorder="1" applyAlignment="1">
      <alignment horizontal="center" wrapText="1"/>
    </xf>
    <xf numFmtId="0" fontId="0" fillId="0" borderId="14" xfId="0" applyFill="1" applyBorder="1" applyAlignment="1">
      <alignment/>
    </xf>
    <xf numFmtId="0" fontId="0" fillId="0" borderId="19" xfId="0" applyFill="1" applyBorder="1" applyAlignment="1">
      <alignment/>
    </xf>
    <xf numFmtId="9" fontId="0" fillId="0" borderId="23" xfId="57" applyFont="1" applyBorder="1" applyAlignment="1">
      <alignment/>
    </xf>
    <xf numFmtId="0" fontId="0" fillId="0" borderId="10" xfId="0" applyBorder="1" applyAlignment="1">
      <alignment vertical="top"/>
    </xf>
    <xf numFmtId="9" fontId="0" fillId="0" borderId="18" xfId="57" applyFont="1" applyBorder="1" applyAlignment="1">
      <alignment/>
    </xf>
    <xf numFmtId="0" fontId="32" fillId="33" borderId="10" xfId="0" applyFont="1" applyFill="1" applyBorder="1" applyAlignment="1">
      <alignment horizontal="center"/>
    </xf>
    <xf numFmtId="0" fontId="32" fillId="33" borderId="10" xfId="0" applyFont="1" applyFill="1" applyBorder="1" applyAlignment="1">
      <alignment horizontal="left" wrapText="1"/>
    </xf>
    <xf numFmtId="0" fontId="32" fillId="33" borderId="10" xfId="0" applyFont="1" applyFill="1" applyBorder="1" applyAlignment="1">
      <alignment horizontal="center" vertical="center" wrapText="1"/>
    </xf>
    <xf numFmtId="9" fontId="0" fillId="0" borderId="10" xfId="0" applyNumberFormat="1" applyBorder="1" applyAlignment="1">
      <alignment horizontal="center" vertical="center"/>
    </xf>
    <xf numFmtId="1" fontId="0" fillId="0" borderId="10" xfId="57" applyNumberFormat="1" applyFont="1" applyBorder="1" applyAlignment="1">
      <alignment/>
    </xf>
    <xf numFmtId="9" fontId="0" fillId="0" borderId="10" xfId="0" applyNumberFormat="1" applyBorder="1" applyAlignment="1">
      <alignment/>
    </xf>
    <xf numFmtId="0" fontId="0" fillId="0" borderId="10" xfId="0" applyFill="1" applyBorder="1" applyAlignment="1">
      <alignment wrapText="1"/>
    </xf>
    <xf numFmtId="0" fontId="0" fillId="0" borderId="10"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0" xfId="0" applyBorder="1" applyAlignment="1">
      <alignment horizontal="center" vertical="top"/>
    </xf>
    <xf numFmtId="0" fontId="0" fillId="0" borderId="10" xfId="0" applyBorder="1" applyAlignment="1">
      <alignment horizontal="center"/>
    </xf>
    <xf numFmtId="0" fontId="32" fillId="33" borderId="11" xfId="0" applyFont="1" applyFill="1" applyBorder="1" applyAlignment="1">
      <alignment vertical="top" wrapText="1"/>
    </xf>
    <xf numFmtId="0" fontId="32" fillId="33" borderId="12" xfId="0" applyFont="1" applyFill="1" applyBorder="1" applyAlignment="1">
      <alignment horizontal="center" vertical="center" wrapText="1"/>
    </xf>
    <xf numFmtId="0" fontId="32" fillId="33" borderId="13" xfId="0" applyFont="1" applyFill="1" applyBorder="1" applyAlignment="1">
      <alignment horizontal="center" vertical="center" wrapText="1"/>
    </xf>
    <xf numFmtId="0" fontId="0" fillId="0" borderId="14" xfId="0" applyBorder="1" applyAlignment="1">
      <alignment vertical="top"/>
    </xf>
    <xf numFmtId="9" fontId="0" fillId="0" borderId="15" xfId="57" applyFont="1" applyBorder="1" applyAlignment="1">
      <alignment horizontal="center" vertical="top"/>
    </xf>
    <xf numFmtId="0" fontId="0" fillId="0" borderId="26" xfId="0" applyBorder="1" applyAlignment="1">
      <alignment vertical="top"/>
    </xf>
    <xf numFmtId="0" fontId="0" fillId="0" borderId="27" xfId="0" applyBorder="1" applyAlignment="1">
      <alignment vertical="top"/>
    </xf>
    <xf numFmtId="9" fontId="0" fillId="0" borderId="17" xfId="57" applyFont="1" applyBorder="1" applyAlignment="1">
      <alignment horizontal="center" vertical="top"/>
    </xf>
    <xf numFmtId="0" fontId="0" fillId="0" borderId="16" xfId="0" applyBorder="1" applyAlignment="1">
      <alignment vertical="top"/>
    </xf>
    <xf numFmtId="9" fontId="0" fillId="0" borderId="18" xfId="57" applyFont="1" applyBorder="1" applyAlignment="1">
      <alignment horizontal="center" vertical="top"/>
    </xf>
    <xf numFmtId="0" fontId="0" fillId="0" borderId="18" xfId="0" applyBorder="1" applyAlignment="1">
      <alignment horizontal="center" vertical="top"/>
    </xf>
    <xf numFmtId="0" fontId="32" fillId="33" borderId="14" xfId="0" applyFont="1" applyFill="1" applyBorder="1" applyAlignment="1">
      <alignment vertical="top" wrapText="1"/>
    </xf>
    <xf numFmtId="0" fontId="32" fillId="33" borderId="15" xfId="0" applyFont="1" applyFill="1" applyBorder="1" applyAlignment="1">
      <alignment horizontal="center" vertical="center" wrapText="1"/>
    </xf>
    <xf numFmtId="0" fontId="0" fillId="0" borderId="14" xfId="0" applyBorder="1" applyAlignment="1">
      <alignment vertical="top" wrapText="1"/>
    </xf>
    <xf numFmtId="9" fontId="0" fillId="0" borderId="15" xfId="57" applyFont="1" applyBorder="1" applyAlignment="1">
      <alignment horizontal="center"/>
    </xf>
    <xf numFmtId="0" fontId="0" fillId="0" borderId="22" xfId="0" applyBorder="1" applyAlignment="1">
      <alignment vertical="top" wrapText="1"/>
    </xf>
    <xf numFmtId="0" fontId="0" fillId="0" borderId="28" xfId="0" applyBorder="1" applyAlignment="1">
      <alignment/>
    </xf>
    <xf numFmtId="9" fontId="0" fillId="0" borderId="21" xfId="57" applyFont="1" applyBorder="1" applyAlignment="1">
      <alignment/>
    </xf>
    <xf numFmtId="0" fontId="0" fillId="0" borderId="10"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9" fontId="0" fillId="0" borderId="15" xfId="57" applyFont="1" applyBorder="1" applyAlignment="1">
      <alignment horizontal="center" wrapText="1"/>
    </xf>
    <xf numFmtId="0" fontId="0" fillId="0" borderId="26" xfId="0" applyBorder="1" applyAlignment="1">
      <alignment wrapText="1"/>
    </xf>
    <xf numFmtId="0" fontId="0" fillId="0" borderId="22" xfId="0" applyBorder="1" applyAlignment="1">
      <alignment wrapText="1"/>
    </xf>
    <xf numFmtId="0" fontId="0" fillId="0" borderId="28" xfId="0" applyBorder="1" applyAlignment="1">
      <alignment wrapText="1"/>
    </xf>
    <xf numFmtId="9" fontId="0" fillId="0" borderId="21" xfId="57" applyFont="1" applyBorder="1" applyAlignment="1">
      <alignment wrapText="1"/>
    </xf>
    <xf numFmtId="0" fontId="0" fillId="0" borderId="16" xfId="0" applyBorder="1" applyAlignment="1">
      <alignment wrapText="1"/>
    </xf>
    <xf numFmtId="0" fontId="32" fillId="33" borderId="29" xfId="0" applyFont="1" applyFill="1" applyBorder="1" applyAlignment="1">
      <alignment horizontal="center" wrapText="1"/>
    </xf>
    <xf numFmtId="0" fontId="32" fillId="33" borderId="3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6"/>
  <sheetViews>
    <sheetView tabSelected="1" zoomScalePageLayoutView="0" workbookViewId="0" topLeftCell="A1">
      <selection activeCell="A1" sqref="A1"/>
    </sheetView>
  </sheetViews>
  <sheetFormatPr defaultColWidth="9.140625" defaultRowHeight="15"/>
  <cols>
    <col min="1" max="1" width="79.57421875" style="0" customWidth="1"/>
    <col min="2" max="2" width="9.421875" style="0" customWidth="1"/>
    <col min="3" max="3" width="8.7109375" style="0" customWidth="1"/>
  </cols>
  <sheetData>
    <row r="1" spans="1:3" ht="45">
      <c r="A1" s="5" t="s">
        <v>0</v>
      </c>
      <c r="B1" s="6" t="s">
        <v>1</v>
      </c>
      <c r="C1" s="7" t="s">
        <v>2</v>
      </c>
    </row>
    <row r="2" spans="1:3" ht="15">
      <c r="A2" s="8" t="s">
        <v>3</v>
      </c>
      <c r="B2" s="3">
        <v>44</v>
      </c>
      <c r="C2" s="9">
        <f>B2/61</f>
        <v>0.7213114754098361</v>
      </c>
    </row>
    <row r="3" spans="1:3" ht="15">
      <c r="A3" s="8" t="s">
        <v>4</v>
      </c>
      <c r="B3" s="3">
        <v>47</v>
      </c>
      <c r="C3" s="9">
        <f aca="true" t="shared" si="0" ref="C3:C9">B3/61</f>
        <v>0.7704918032786885</v>
      </c>
    </row>
    <row r="4" spans="1:3" ht="30">
      <c r="A4" s="8" t="s">
        <v>5</v>
      </c>
      <c r="B4" s="3">
        <v>40</v>
      </c>
      <c r="C4" s="9">
        <f t="shared" si="0"/>
        <v>0.6557377049180327</v>
      </c>
    </row>
    <row r="5" spans="1:3" ht="30">
      <c r="A5" s="8" t="s">
        <v>6</v>
      </c>
      <c r="B5" s="3">
        <v>39</v>
      </c>
      <c r="C5" s="9">
        <f t="shared" si="0"/>
        <v>0.639344262295082</v>
      </c>
    </row>
    <row r="6" spans="1:3" ht="30">
      <c r="A6" s="8" t="s">
        <v>7</v>
      </c>
      <c r="B6" s="3">
        <v>33</v>
      </c>
      <c r="C6" s="9">
        <f t="shared" si="0"/>
        <v>0.5409836065573771</v>
      </c>
    </row>
    <row r="7" spans="1:3" ht="15">
      <c r="A7" s="8" t="s">
        <v>8</v>
      </c>
      <c r="B7" s="3">
        <v>42</v>
      </c>
      <c r="C7" s="9">
        <f t="shared" si="0"/>
        <v>0.6885245901639344</v>
      </c>
    </row>
    <row r="8" spans="1:3" ht="15">
      <c r="A8" s="8" t="s">
        <v>9</v>
      </c>
      <c r="B8" s="3">
        <v>25</v>
      </c>
      <c r="C8" s="9">
        <f t="shared" si="0"/>
        <v>0.4098360655737705</v>
      </c>
    </row>
    <row r="9" spans="1:3" ht="15">
      <c r="A9" s="19" t="s">
        <v>10</v>
      </c>
      <c r="B9" s="4">
        <v>16</v>
      </c>
      <c r="C9" s="9">
        <f t="shared" si="0"/>
        <v>0.26229508196721313</v>
      </c>
    </row>
    <row r="10" spans="1:3" ht="15.75" thickBot="1">
      <c r="A10" s="20" t="s">
        <v>11</v>
      </c>
      <c r="B10" s="17"/>
      <c r="C10" s="18"/>
    </row>
    <row r="12" ht="15.75" thickBot="1"/>
    <row r="13" spans="1:3" ht="30">
      <c r="A13" s="5" t="s">
        <v>12</v>
      </c>
      <c r="B13" s="6" t="s">
        <v>1</v>
      </c>
      <c r="C13" s="7" t="s">
        <v>2</v>
      </c>
    </row>
    <row r="14" spans="1:3" ht="15">
      <c r="A14" s="8" t="s">
        <v>13</v>
      </c>
      <c r="B14" s="3">
        <v>28</v>
      </c>
      <c r="C14" s="9">
        <f>B14/61</f>
        <v>0.45901639344262296</v>
      </c>
    </row>
    <row r="15" spans="1:3" ht="15">
      <c r="A15" s="8" t="s">
        <v>14</v>
      </c>
      <c r="B15" s="3">
        <v>33</v>
      </c>
      <c r="C15" s="9">
        <f>B15/61</f>
        <v>0.5409836065573771</v>
      </c>
    </row>
    <row r="16" spans="1:3" ht="15">
      <c r="A16" s="10" t="s">
        <v>11</v>
      </c>
      <c r="B16" s="11"/>
      <c r="C16" s="12"/>
    </row>
    <row r="17" spans="1:3" ht="15">
      <c r="A17" s="10"/>
      <c r="B17" s="11"/>
      <c r="C17" s="13"/>
    </row>
    <row r="18" spans="1:3" ht="30">
      <c r="A18" s="14" t="s">
        <v>15</v>
      </c>
      <c r="B18" s="1" t="s">
        <v>1</v>
      </c>
      <c r="C18" s="15" t="s">
        <v>2</v>
      </c>
    </row>
    <row r="19" spans="1:3" ht="30">
      <c r="A19" s="8" t="s">
        <v>16</v>
      </c>
      <c r="B19" s="3">
        <v>12</v>
      </c>
      <c r="C19" s="9">
        <f>B19/28</f>
        <v>0.42857142857142855</v>
      </c>
    </row>
    <row r="20" spans="1:3" ht="15">
      <c r="A20" s="8" t="s">
        <v>17</v>
      </c>
      <c r="B20" s="3">
        <v>17</v>
      </c>
      <c r="C20" s="9">
        <f>B20/28</f>
        <v>0.6071428571428571</v>
      </c>
    </row>
    <row r="21" spans="1:3" ht="30">
      <c r="A21" s="8" t="s">
        <v>18</v>
      </c>
      <c r="B21" s="3">
        <v>7</v>
      </c>
      <c r="C21" s="9">
        <f>B21/28</f>
        <v>0.25</v>
      </c>
    </row>
    <row r="22" spans="1:3" ht="15">
      <c r="A22" s="8" t="s">
        <v>19</v>
      </c>
      <c r="B22" s="3">
        <v>18</v>
      </c>
      <c r="C22" s="9">
        <f>B22/28</f>
        <v>0.6428571428571429</v>
      </c>
    </row>
    <row r="23" spans="1:3" ht="30">
      <c r="A23" s="8" t="s">
        <v>20</v>
      </c>
      <c r="B23" s="3">
        <v>11</v>
      </c>
      <c r="C23" s="9">
        <f>B23/28</f>
        <v>0.39285714285714285</v>
      </c>
    </row>
    <row r="24" spans="1:3" ht="15">
      <c r="A24" s="8" t="s">
        <v>10</v>
      </c>
      <c r="B24" s="3">
        <v>8</v>
      </c>
      <c r="C24" s="9">
        <f>B24/28</f>
        <v>0.2857142857142857</v>
      </c>
    </row>
    <row r="25" spans="1:3" ht="15.75" thickBot="1">
      <c r="A25" s="16" t="s">
        <v>21</v>
      </c>
      <c r="B25" s="17"/>
      <c r="C25" s="18"/>
    </row>
    <row r="27" ht="15.75" thickBot="1"/>
    <row r="28" spans="1:3" ht="60">
      <c r="A28" s="5" t="s">
        <v>22</v>
      </c>
      <c r="B28" s="6" t="s">
        <v>1</v>
      </c>
      <c r="C28" s="7" t="s">
        <v>2</v>
      </c>
    </row>
    <row r="29" spans="1:3" ht="15">
      <c r="A29" s="8" t="s">
        <v>13</v>
      </c>
      <c r="B29" s="3">
        <v>18</v>
      </c>
      <c r="C29" s="9">
        <f>B29/57</f>
        <v>0.3157894736842105</v>
      </c>
    </row>
    <row r="30" spans="1:3" ht="15">
      <c r="A30" s="8" t="s">
        <v>14</v>
      </c>
      <c r="B30" s="3">
        <v>39</v>
      </c>
      <c r="C30" s="9">
        <f>B30/57</f>
        <v>0.6842105263157895</v>
      </c>
    </row>
    <row r="31" spans="1:3" ht="15.75" thickBot="1">
      <c r="A31" s="16" t="s">
        <v>23</v>
      </c>
      <c r="B31" s="17"/>
      <c r="C31" s="18"/>
    </row>
    <row r="33" ht="15.75" thickBot="1"/>
    <row r="34" spans="1:3" ht="45">
      <c r="A34" s="5" t="s">
        <v>24</v>
      </c>
      <c r="B34" s="6" t="s">
        <v>1</v>
      </c>
      <c r="C34" s="7" t="s">
        <v>2</v>
      </c>
    </row>
    <row r="35" spans="1:3" ht="15">
      <c r="A35" s="8" t="s">
        <v>13</v>
      </c>
      <c r="B35" s="3">
        <v>41</v>
      </c>
      <c r="C35" s="9">
        <f>B35/54</f>
        <v>0.7592592592592593</v>
      </c>
    </row>
    <row r="36" spans="1:3" ht="15">
      <c r="A36" s="8" t="s">
        <v>14</v>
      </c>
      <c r="B36" s="3">
        <v>13</v>
      </c>
      <c r="C36" s="9">
        <f>B36/54</f>
        <v>0.24074074074074073</v>
      </c>
    </row>
    <row r="37" spans="1:3" ht="15">
      <c r="A37" s="10" t="s">
        <v>25</v>
      </c>
      <c r="B37" s="11"/>
      <c r="C37" s="12"/>
    </row>
    <row r="38" spans="1:3" ht="15">
      <c r="A38" s="10"/>
      <c r="B38" s="11"/>
      <c r="C38" s="13"/>
    </row>
    <row r="39" spans="1:3" ht="15">
      <c r="A39" s="10"/>
      <c r="B39" s="11"/>
      <c r="C39" s="13"/>
    </row>
    <row r="40" spans="1:3" ht="15">
      <c r="A40" s="14" t="s">
        <v>26</v>
      </c>
      <c r="B40" s="1" t="s">
        <v>1</v>
      </c>
      <c r="C40" s="15" t="s">
        <v>2</v>
      </c>
    </row>
    <row r="41" spans="1:3" ht="15">
      <c r="A41" s="8" t="s">
        <v>27</v>
      </c>
      <c r="B41" s="3">
        <v>38</v>
      </c>
      <c r="C41" s="9">
        <f>B41/41</f>
        <v>0.926829268292683</v>
      </c>
    </row>
    <row r="42" spans="1:3" ht="15">
      <c r="A42" s="8" t="s">
        <v>28</v>
      </c>
      <c r="B42" s="3">
        <v>18</v>
      </c>
      <c r="C42" s="9">
        <f>B42/41</f>
        <v>0.43902439024390244</v>
      </c>
    </row>
    <row r="43" spans="1:3" ht="15">
      <c r="A43" s="8" t="s">
        <v>10</v>
      </c>
      <c r="B43" s="3">
        <v>12</v>
      </c>
      <c r="C43" s="9">
        <f>B43/41</f>
        <v>0.2926829268292683</v>
      </c>
    </row>
    <row r="44" spans="1:3" ht="15.75" thickBot="1">
      <c r="A44" s="16" t="s">
        <v>29</v>
      </c>
      <c r="B44" s="17"/>
      <c r="C44" s="18"/>
    </row>
    <row r="46" ht="15.75" thickBot="1"/>
    <row r="47" spans="1:3" ht="30">
      <c r="A47" s="5" t="s">
        <v>30</v>
      </c>
      <c r="B47" s="6" t="s">
        <v>1</v>
      </c>
      <c r="C47" s="7" t="s">
        <v>2</v>
      </c>
    </row>
    <row r="48" spans="1:3" ht="15">
      <c r="A48" s="8" t="s">
        <v>13</v>
      </c>
      <c r="B48" s="3">
        <v>47</v>
      </c>
      <c r="C48" s="9">
        <f>B48/54</f>
        <v>0.8703703703703703</v>
      </c>
    </row>
    <row r="49" spans="1:3" ht="15">
      <c r="A49" s="8" t="s">
        <v>14</v>
      </c>
      <c r="B49" s="3">
        <v>7</v>
      </c>
      <c r="C49" s="9">
        <f>B49/54</f>
        <v>0.12962962962962962</v>
      </c>
    </row>
    <row r="50" spans="1:3" ht="15">
      <c r="A50" s="10" t="s">
        <v>25</v>
      </c>
      <c r="B50" s="11"/>
      <c r="C50" s="12"/>
    </row>
    <row r="51" spans="1:3" ht="15">
      <c r="A51" s="10"/>
      <c r="B51" s="11"/>
      <c r="C51" s="13"/>
    </row>
    <row r="52" spans="1:3" ht="15">
      <c r="A52" s="10"/>
      <c r="B52" s="11"/>
      <c r="C52" s="13"/>
    </row>
    <row r="53" spans="1:3" ht="15">
      <c r="A53" s="14" t="s">
        <v>31</v>
      </c>
      <c r="B53" s="1" t="s">
        <v>1</v>
      </c>
      <c r="C53" s="15" t="s">
        <v>2</v>
      </c>
    </row>
    <row r="54" spans="1:3" ht="15">
      <c r="A54" s="8" t="s">
        <v>32</v>
      </c>
      <c r="B54" s="3">
        <v>27</v>
      </c>
      <c r="C54" s="9">
        <f>B54/47</f>
        <v>0.574468085106383</v>
      </c>
    </row>
    <row r="55" spans="1:3" ht="15">
      <c r="A55" s="8" t="s">
        <v>33</v>
      </c>
      <c r="B55" s="3">
        <v>12</v>
      </c>
      <c r="C55" s="9">
        <f>B55/47</f>
        <v>0.2553191489361702</v>
      </c>
    </row>
    <row r="56" spans="1:3" ht="15">
      <c r="A56" s="8" t="s">
        <v>34</v>
      </c>
      <c r="B56" s="3">
        <v>4</v>
      </c>
      <c r="C56" s="9">
        <f>B56/47</f>
        <v>0.0851063829787234</v>
      </c>
    </row>
    <row r="57" spans="1:3" ht="15">
      <c r="A57" s="8" t="s">
        <v>35</v>
      </c>
      <c r="B57" s="3">
        <v>4</v>
      </c>
      <c r="C57" s="9">
        <f>B57/47</f>
        <v>0.0851063829787234</v>
      </c>
    </row>
    <row r="58" spans="1:3" ht="15.75" thickBot="1">
      <c r="A58" s="16" t="s">
        <v>36</v>
      </c>
      <c r="B58" s="17"/>
      <c r="C58" s="18"/>
    </row>
    <row r="60" ht="15.75" thickBot="1"/>
    <row r="61" spans="1:3" ht="45">
      <c r="A61" s="5" t="s">
        <v>37</v>
      </c>
      <c r="B61" s="6" t="s">
        <v>1</v>
      </c>
      <c r="C61" s="7" t="s">
        <v>2</v>
      </c>
    </row>
    <row r="62" spans="1:3" ht="15">
      <c r="A62" s="8" t="s">
        <v>38</v>
      </c>
      <c r="B62" s="3">
        <v>49</v>
      </c>
      <c r="C62" s="9">
        <f>B62/53</f>
        <v>0.9245283018867925</v>
      </c>
    </row>
    <row r="63" spans="1:3" ht="15">
      <c r="A63" s="8" t="s">
        <v>39</v>
      </c>
      <c r="B63" s="3">
        <v>39</v>
      </c>
      <c r="C63" s="9">
        <f>B63/53</f>
        <v>0.7358490566037735</v>
      </c>
    </row>
    <row r="64" spans="1:3" ht="15">
      <c r="A64" s="8" t="s">
        <v>40</v>
      </c>
      <c r="B64" s="3">
        <v>45</v>
      </c>
      <c r="C64" s="9">
        <f>B64/53</f>
        <v>0.8490566037735849</v>
      </c>
    </row>
    <row r="65" spans="1:3" ht="15">
      <c r="A65" s="19" t="s">
        <v>10</v>
      </c>
      <c r="B65" s="4">
        <v>11</v>
      </c>
      <c r="C65" s="9">
        <f>B65/53</f>
        <v>0.20754716981132076</v>
      </c>
    </row>
    <row r="66" spans="1:3" ht="15.75" thickBot="1">
      <c r="A66" s="20" t="s">
        <v>41</v>
      </c>
      <c r="B66" s="17"/>
      <c r="C66" s="1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9.140625" defaultRowHeight="15"/>
  <cols>
    <col min="1" max="1" width="79.00390625" style="0" customWidth="1"/>
    <col min="3" max="3" width="11.57421875" style="0" bestFit="1" customWidth="1"/>
  </cols>
  <sheetData>
    <row r="1" spans="1:3" ht="30">
      <c r="A1" s="23" t="s">
        <v>42</v>
      </c>
      <c r="B1" s="24" t="s">
        <v>1</v>
      </c>
      <c r="C1" s="25" t="s">
        <v>2</v>
      </c>
    </row>
    <row r="2" spans="1:3" ht="15">
      <c r="A2" s="8" t="s">
        <v>43</v>
      </c>
      <c r="B2" s="2">
        <v>10</v>
      </c>
      <c r="C2" s="26">
        <f>SUM(B2/11)</f>
        <v>0.9090909090909091</v>
      </c>
    </row>
    <row r="3" spans="1:3" ht="30">
      <c r="A3" s="8" t="s">
        <v>44</v>
      </c>
      <c r="B3" s="2">
        <v>6</v>
      </c>
      <c r="C3" s="26">
        <f>SUM(B3/11)</f>
        <v>0.5454545454545454</v>
      </c>
    </row>
    <row r="4" spans="1:3" ht="15">
      <c r="A4" s="8" t="s">
        <v>10</v>
      </c>
      <c r="B4" s="2">
        <v>6</v>
      </c>
      <c r="C4" s="26">
        <f>SUM(B4/11)</f>
        <v>0.5454545454545454</v>
      </c>
    </row>
    <row r="5" spans="1:3" ht="15.75" thickBot="1">
      <c r="A5" s="27" t="s">
        <v>45</v>
      </c>
      <c r="B5" s="28"/>
      <c r="C5" s="29"/>
    </row>
    <row r="7" ht="15.75" thickBot="1"/>
    <row r="8" spans="1:3" ht="30">
      <c r="A8" s="23" t="s">
        <v>46</v>
      </c>
      <c r="B8" s="24" t="s">
        <v>1</v>
      </c>
      <c r="C8" s="25" t="s">
        <v>2</v>
      </c>
    </row>
    <row r="9" spans="1:3" ht="15">
      <c r="A9" s="8" t="s">
        <v>47</v>
      </c>
      <c r="B9" s="2">
        <v>3</v>
      </c>
      <c r="C9" s="26">
        <f>SUM(B9/12)</f>
        <v>0.25</v>
      </c>
    </row>
    <row r="10" spans="1:3" ht="30">
      <c r="A10" s="8" t="s">
        <v>48</v>
      </c>
      <c r="B10" s="2">
        <v>4</v>
      </c>
      <c r="C10" s="26">
        <f>SUM(B10/12)</f>
        <v>0.3333333333333333</v>
      </c>
    </row>
    <row r="11" spans="1:3" ht="15">
      <c r="A11" s="8" t="s">
        <v>49</v>
      </c>
      <c r="B11" s="2">
        <v>0</v>
      </c>
      <c r="C11" s="26">
        <f>SUM(B11/12)</f>
        <v>0</v>
      </c>
    </row>
    <row r="12" spans="1:3" ht="15">
      <c r="A12" s="8" t="s">
        <v>50</v>
      </c>
      <c r="B12" s="2">
        <v>6</v>
      </c>
      <c r="C12" s="26">
        <f>SUM(B12/12)</f>
        <v>0.5</v>
      </c>
    </row>
    <row r="13" spans="1:3" ht="15">
      <c r="A13" s="8" t="s">
        <v>10</v>
      </c>
      <c r="B13" s="2">
        <v>5</v>
      </c>
      <c r="C13" s="26">
        <f>SUM(B13/12)</f>
        <v>0.4166666666666667</v>
      </c>
    </row>
    <row r="14" spans="1:3" ht="15.75" thickBot="1">
      <c r="A14" s="27" t="s">
        <v>51</v>
      </c>
      <c r="B14" s="28"/>
      <c r="C14" s="29"/>
    </row>
    <row r="16" ht="15.75" thickBot="1"/>
    <row r="17" spans="1:3" ht="45">
      <c r="A17" s="23" t="s">
        <v>52</v>
      </c>
      <c r="B17" s="24" t="s">
        <v>1</v>
      </c>
      <c r="C17" s="25" t="s">
        <v>2</v>
      </c>
    </row>
    <row r="18" spans="1:3" ht="30">
      <c r="A18" s="8" t="s">
        <v>53</v>
      </c>
      <c r="B18" s="2">
        <v>10</v>
      </c>
      <c r="C18" s="26">
        <f>SUM(B18/12)</f>
        <v>0.8333333333333334</v>
      </c>
    </row>
    <row r="19" spans="1:3" ht="30">
      <c r="A19" s="8" t="s">
        <v>54</v>
      </c>
      <c r="B19" s="2">
        <v>8</v>
      </c>
      <c r="C19" s="26">
        <f>SUM(B19/12)</f>
        <v>0.6666666666666666</v>
      </c>
    </row>
    <row r="20" spans="1:3" ht="30">
      <c r="A20" s="8" t="s">
        <v>55</v>
      </c>
      <c r="B20" s="2">
        <v>7</v>
      </c>
      <c r="C20" s="26">
        <f>SUM(B20/12)</f>
        <v>0.5833333333333334</v>
      </c>
    </row>
    <row r="21" spans="1:3" ht="15">
      <c r="A21" s="8" t="s">
        <v>56</v>
      </c>
      <c r="B21" s="2">
        <v>3</v>
      </c>
      <c r="C21" s="26">
        <f>SUM(B21/12)</f>
        <v>0.25</v>
      </c>
    </row>
    <row r="22" spans="1:3" ht="15">
      <c r="A22" s="8" t="s">
        <v>10</v>
      </c>
      <c r="B22" s="2">
        <v>5</v>
      </c>
      <c r="C22" s="26">
        <f>SUM(B22/12)</f>
        <v>0.4166666666666667</v>
      </c>
    </row>
    <row r="23" spans="1:3" ht="15.75" thickBot="1">
      <c r="A23" s="27" t="s">
        <v>51</v>
      </c>
      <c r="B23" s="28"/>
      <c r="C23" s="30"/>
    </row>
    <row r="25" ht="15.75" thickBot="1"/>
    <row r="26" spans="1:3" ht="30">
      <c r="A26" s="23" t="s">
        <v>57</v>
      </c>
      <c r="B26" s="24" t="s">
        <v>1</v>
      </c>
      <c r="C26" s="25" t="s">
        <v>2</v>
      </c>
    </row>
    <row r="27" spans="1:3" ht="15">
      <c r="A27" s="36" t="s">
        <v>13</v>
      </c>
      <c r="B27" s="31">
        <v>6</v>
      </c>
      <c r="C27" s="37">
        <f>SUM(B27/13)</f>
        <v>0.46153846153846156</v>
      </c>
    </row>
    <row r="28" spans="1:3" ht="15">
      <c r="A28" s="36" t="s">
        <v>14</v>
      </c>
      <c r="B28" s="31">
        <v>7</v>
      </c>
      <c r="C28" s="37">
        <f>SUM(B28/13)</f>
        <v>0.5384615384615384</v>
      </c>
    </row>
    <row r="29" spans="1:3" ht="15">
      <c r="A29" s="10" t="s">
        <v>58</v>
      </c>
      <c r="B29" s="11"/>
      <c r="C29" s="13"/>
    </row>
    <row r="30" spans="1:3" ht="15">
      <c r="A30" s="10"/>
      <c r="B30" s="11"/>
      <c r="C30" s="13"/>
    </row>
    <row r="31" spans="1:3" ht="15">
      <c r="A31" s="38" t="s">
        <v>59</v>
      </c>
      <c r="B31" s="22" t="s">
        <v>1</v>
      </c>
      <c r="C31" s="39" t="s">
        <v>2</v>
      </c>
    </row>
    <row r="32" spans="1:3" ht="15">
      <c r="A32" s="36" t="s">
        <v>60</v>
      </c>
      <c r="B32" s="31">
        <v>6</v>
      </c>
      <c r="C32" s="37">
        <f>SUM(B32/6)</f>
        <v>1</v>
      </c>
    </row>
    <row r="33" spans="1:3" ht="15">
      <c r="A33" s="36" t="s">
        <v>61</v>
      </c>
      <c r="B33" s="31">
        <v>3</v>
      </c>
      <c r="C33" s="37">
        <f>SUM(B33/6)</f>
        <v>0.5</v>
      </c>
    </row>
    <row r="34" spans="1:3" ht="15">
      <c r="A34" s="40" t="s">
        <v>62</v>
      </c>
      <c r="B34" s="31">
        <v>2</v>
      </c>
      <c r="C34" s="37">
        <f>SUM(B34/6)</f>
        <v>0.3333333333333333</v>
      </c>
    </row>
    <row r="35" spans="1:3" ht="15.75" thickBot="1">
      <c r="A35" s="41" t="s">
        <v>63</v>
      </c>
      <c r="B35" s="17"/>
      <c r="C35" s="42"/>
    </row>
    <row r="37" ht="15.75" thickBot="1"/>
    <row r="38" spans="1:3" ht="45">
      <c r="A38" s="23" t="s">
        <v>64</v>
      </c>
      <c r="B38" s="24" t="s">
        <v>1</v>
      </c>
      <c r="C38" s="25" t="s">
        <v>2</v>
      </c>
    </row>
    <row r="39" spans="1:3" ht="15">
      <c r="A39" s="36" t="s">
        <v>13</v>
      </c>
      <c r="B39" s="43">
        <v>12</v>
      </c>
      <c r="C39" s="37">
        <f>SUM(B39/12)</f>
        <v>1</v>
      </c>
    </row>
    <row r="40" spans="1:3" ht="15">
      <c r="A40" s="36" t="s">
        <v>14</v>
      </c>
      <c r="B40" s="31">
        <v>0</v>
      </c>
      <c r="C40" s="37">
        <f>SUM(B40/12)</f>
        <v>0</v>
      </c>
    </row>
    <row r="41" spans="1:3" ht="15">
      <c r="A41" s="10" t="s">
        <v>51</v>
      </c>
      <c r="B41" s="11"/>
      <c r="C41" s="44"/>
    </row>
    <row r="42" spans="1:3" ht="15">
      <c r="A42" s="10"/>
      <c r="B42" s="11"/>
      <c r="C42" s="13"/>
    </row>
    <row r="43" spans="1:3" ht="15">
      <c r="A43" s="38" t="s">
        <v>65</v>
      </c>
      <c r="B43" s="22" t="s">
        <v>1</v>
      </c>
      <c r="C43" s="39" t="s">
        <v>66</v>
      </c>
    </row>
    <row r="44" spans="1:3" ht="15">
      <c r="A44" s="36" t="s">
        <v>32</v>
      </c>
      <c r="B44" s="43">
        <v>4</v>
      </c>
      <c r="C44" s="37">
        <f>SUM(B44/12)</f>
        <v>0.3333333333333333</v>
      </c>
    </row>
    <row r="45" spans="1:3" ht="15">
      <c r="A45" s="36" t="s">
        <v>33</v>
      </c>
      <c r="B45" s="31">
        <v>2</v>
      </c>
      <c r="C45" s="37">
        <f>SUM(B45/12)</f>
        <v>0.16666666666666666</v>
      </c>
    </row>
    <row r="46" spans="1:3" ht="15">
      <c r="A46" s="36" t="s">
        <v>34</v>
      </c>
      <c r="B46" s="31">
        <v>4</v>
      </c>
      <c r="C46" s="37">
        <f>SUM(B46/12)</f>
        <v>0.3333333333333333</v>
      </c>
    </row>
    <row r="47" spans="1:3" ht="15">
      <c r="A47" s="36" t="s">
        <v>10</v>
      </c>
      <c r="B47" s="31">
        <v>2</v>
      </c>
      <c r="C47" s="37">
        <f>SUM(B47/12)</f>
        <v>0.16666666666666666</v>
      </c>
    </row>
    <row r="48" spans="1:3" ht="15.75" thickBot="1">
      <c r="A48" s="16" t="s">
        <v>67</v>
      </c>
      <c r="B48" s="17"/>
      <c r="C48" s="42"/>
    </row>
    <row r="51" spans="1:3" ht="45">
      <c r="A51" s="21" t="s">
        <v>68</v>
      </c>
      <c r="B51" s="45" t="s">
        <v>1</v>
      </c>
      <c r="C51" s="45" t="s">
        <v>2</v>
      </c>
    </row>
    <row r="52" spans="1:3" ht="15">
      <c r="A52" s="31" t="s">
        <v>38</v>
      </c>
      <c r="B52" s="31">
        <v>9</v>
      </c>
      <c r="C52" s="32">
        <f>SUM(B52/12)</f>
        <v>0.75</v>
      </c>
    </row>
    <row r="53" spans="1:3" ht="15">
      <c r="A53" s="31" t="s">
        <v>39</v>
      </c>
      <c r="B53" s="31">
        <v>10</v>
      </c>
      <c r="C53" s="32">
        <f>SUM(B53/12)</f>
        <v>0.8333333333333334</v>
      </c>
    </row>
    <row r="54" spans="1:3" ht="15">
      <c r="A54" s="31" t="s">
        <v>40</v>
      </c>
      <c r="B54" s="31">
        <v>10</v>
      </c>
      <c r="C54" s="32">
        <f>SUM(B54/12)</f>
        <v>0.8333333333333334</v>
      </c>
    </row>
    <row r="55" spans="1:3" ht="15">
      <c r="A55" s="33" t="s">
        <v>10</v>
      </c>
      <c r="B55" s="33">
        <v>4</v>
      </c>
      <c r="C55" s="32">
        <f>SUM(B55/12)</f>
        <v>0.3333333333333333</v>
      </c>
    </row>
    <row r="56" spans="1:3" ht="15">
      <c r="A56" s="34" t="s">
        <v>51</v>
      </c>
      <c r="B56" s="11"/>
      <c r="C56" s="3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
    </sheetView>
  </sheetViews>
  <sheetFormatPr defaultColWidth="9.140625" defaultRowHeight="15"/>
  <cols>
    <col min="1" max="1" width="69.7109375" style="0" customWidth="1"/>
    <col min="2" max="2" width="10.8515625" style="0" customWidth="1"/>
    <col min="3" max="3" width="9.140625" style="0" customWidth="1"/>
  </cols>
  <sheetData>
    <row r="1" spans="1:3" ht="30">
      <c r="A1" s="57" t="s">
        <v>81</v>
      </c>
      <c r="B1" s="58" t="s">
        <v>1</v>
      </c>
      <c r="C1" s="59" t="s">
        <v>2</v>
      </c>
    </row>
    <row r="2" spans="1:3" ht="15">
      <c r="A2" s="60" t="s">
        <v>13</v>
      </c>
      <c r="B2" s="52">
        <v>90</v>
      </c>
      <c r="C2" s="61">
        <f>SUM(B2/137)</f>
        <v>0.656934306569343</v>
      </c>
    </row>
    <row r="3" spans="1:3" ht="15">
      <c r="A3" s="62" t="s">
        <v>14</v>
      </c>
      <c r="B3" s="53">
        <v>47</v>
      </c>
      <c r="C3" s="61">
        <f>SUM(B3/137)</f>
        <v>0.34306569343065696</v>
      </c>
    </row>
    <row r="4" spans="1:3" ht="15">
      <c r="A4" s="63" t="s">
        <v>82</v>
      </c>
      <c r="B4" s="54"/>
      <c r="C4" s="64"/>
    </row>
    <row r="5" spans="1:3" ht="15">
      <c r="A5" s="65"/>
      <c r="B5" s="55"/>
      <c r="C5" s="66"/>
    </row>
    <row r="6" spans="1:3" ht="15">
      <c r="A6" s="65"/>
      <c r="B6" s="55"/>
      <c r="C6" s="67"/>
    </row>
    <row r="7" spans="1:3" ht="30">
      <c r="A7" s="68" t="s">
        <v>83</v>
      </c>
      <c r="B7" s="47" t="s">
        <v>1</v>
      </c>
      <c r="C7" s="69" t="s">
        <v>66</v>
      </c>
    </row>
    <row r="8" spans="1:3" ht="30">
      <c r="A8" s="70" t="s">
        <v>16</v>
      </c>
      <c r="B8" s="56">
        <v>27</v>
      </c>
      <c r="C8" s="71">
        <f>B8/90</f>
        <v>0.3</v>
      </c>
    </row>
    <row r="9" spans="1:3" ht="15">
      <c r="A9" s="70" t="s">
        <v>17</v>
      </c>
      <c r="B9" s="56">
        <v>57</v>
      </c>
      <c r="C9" s="71">
        <f>B9/90</f>
        <v>0.6333333333333333</v>
      </c>
    </row>
    <row r="10" spans="1:3" ht="30">
      <c r="A10" s="70" t="s">
        <v>18</v>
      </c>
      <c r="B10" s="56">
        <v>17</v>
      </c>
      <c r="C10" s="71">
        <f>B10/90</f>
        <v>0.18888888888888888</v>
      </c>
    </row>
    <row r="11" spans="1:3" ht="30">
      <c r="A11" s="70" t="s">
        <v>19</v>
      </c>
      <c r="B11" s="56">
        <v>59</v>
      </c>
      <c r="C11" s="71">
        <f>B11/90</f>
        <v>0.6555555555555556</v>
      </c>
    </row>
    <row r="12" spans="1:3" ht="30">
      <c r="A12" s="70" t="s">
        <v>20</v>
      </c>
      <c r="B12" s="56">
        <v>38</v>
      </c>
      <c r="C12" s="71">
        <f>B12/90</f>
        <v>0.4222222222222222</v>
      </c>
    </row>
    <row r="13" spans="1:3" ht="15">
      <c r="A13" s="70" t="s">
        <v>10</v>
      </c>
      <c r="B13" s="56">
        <v>31</v>
      </c>
      <c r="C13" s="71">
        <f>B13/90</f>
        <v>0.34444444444444444</v>
      </c>
    </row>
    <row r="14" spans="1:3" ht="15.75" thickBot="1">
      <c r="A14" s="72" t="s">
        <v>84</v>
      </c>
      <c r="B14" s="73"/>
      <c r="C14" s="74"/>
    </row>
    <row r="16" ht="15.75" thickBot="1"/>
    <row r="17" spans="1:3" ht="60">
      <c r="A17" s="23" t="s">
        <v>85</v>
      </c>
      <c r="B17" s="58" t="s">
        <v>1</v>
      </c>
      <c r="C17" s="59" t="s">
        <v>2</v>
      </c>
    </row>
    <row r="18" spans="1:3" ht="30">
      <c r="A18" s="8" t="s">
        <v>86</v>
      </c>
      <c r="B18" s="75">
        <v>103</v>
      </c>
      <c r="C18" s="78">
        <f>B18/124</f>
        <v>0.8306451612903226</v>
      </c>
    </row>
    <row r="19" spans="1:3" ht="30">
      <c r="A19" s="8" t="s">
        <v>87</v>
      </c>
      <c r="B19" s="75">
        <v>77</v>
      </c>
      <c r="C19" s="78">
        <f>B19/124</f>
        <v>0.6209677419354839</v>
      </c>
    </row>
    <row r="20" spans="1:3" ht="15">
      <c r="A20" s="79" t="s">
        <v>88</v>
      </c>
      <c r="B20" s="76">
        <v>85</v>
      </c>
      <c r="C20" s="78">
        <f>B20/124</f>
        <v>0.6854838709677419</v>
      </c>
    </row>
    <row r="21" spans="1:3" ht="15">
      <c r="A21" s="8" t="s">
        <v>10</v>
      </c>
      <c r="B21" s="77">
        <v>44</v>
      </c>
      <c r="C21" s="78">
        <f>B21/124</f>
        <v>0.3548387096774194</v>
      </c>
    </row>
    <row r="22" spans="1:3" ht="15.75" thickBot="1">
      <c r="A22" s="80" t="s">
        <v>89</v>
      </c>
      <c r="B22" s="81"/>
      <c r="C22" s="82"/>
    </row>
    <row r="24" ht="15.75" thickBot="1"/>
    <row r="25" spans="1:3" ht="60">
      <c r="A25" s="23" t="s">
        <v>37</v>
      </c>
      <c r="B25" s="24" t="s">
        <v>1</v>
      </c>
      <c r="C25" s="25" t="s">
        <v>2</v>
      </c>
    </row>
    <row r="26" spans="1:3" ht="15">
      <c r="A26" s="8" t="s">
        <v>38</v>
      </c>
      <c r="B26" s="2">
        <v>93</v>
      </c>
      <c r="C26" s="26">
        <f>B26/124</f>
        <v>0.75</v>
      </c>
    </row>
    <row r="27" spans="1:3" ht="15">
      <c r="A27" s="8" t="s">
        <v>39</v>
      </c>
      <c r="B27" s="2">
        <v>63</v>
      </c>
      <c r="C27" s="26">
        <f>B27/124</f>
        <v>0.5080645161290323</v>
      </c>
    </row>
    <row r="28" spans="1:3" ht="15">
      <c r="A28" s="8" t="s">
        <v>40</v>
      </c>
      <c r="B28" s="2">
        <v>79</v>
      </c>
      <c r="C28" s="26">
        <f>B28/124</f>
        <v>0.6370967741935484</v>
      </c>
    </row>
    <row r="29" spans="1:3" ht="15">
      <c r="A29" s="83" t="s">
        <v>10</v>
      </c>
      <c r="B29" s="2">
        <v>36</v>
      </c>
      <c r="C29" s="26">
        <f>B29/124</f>
        <v>0.2903225806451613</v>
      </c>
    </row>
    <row r="30" spans="1:3" ht="15.75" thickBot="1">
      <c r="A30" s="80" t="s">
        <v>89</v>
      </c>
      <c r="B30" s="28"/>
      <c r="C30" s="2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9.140625" defaultRowHeight="15"/>
  <cols>
    <col min="1" max="1" width="79.00390625" style="0" customWidth="1"/>
    <col min="2" max="2" width="9.7109375" style="0" customWidth="1"/>
    <col min="3" max="3" width="10.00390625" style="0" customWidth="1"/>
    <col min="4" max="4" width="9.7109375" style="0" customWidth="1"/>
    <col min="5" max="5" width="10.421875" style="0" customWidth="1"/>
    <col min="6" max="6" width="9.7109375" style="0" customWidth="1"/>
    <col min="7" max="7" width="10.421875" style="0" customWidth="1"/>
    <col min="8" max="8" width="9.7109375" style="0" customWidth="1"/>
    <col min="9" max="9" width="10.421875" style="0" customWidth="1"/>
  </cols>
  <sheetData>
    <row r="1" spans="2:9" ht="33.75" customHeight="1">
      <c r="B1" s="84" t="s">
        <v>77</v>
      </c>
      <c r="C1" s="85"/>
      <c r="D1" s="84" t="s">
        <v>78</v>
      </c>
      <c r="E1" s="85"/>
      <c r="F1" s="84" t="s">
        <v>79</v>
      </c>
      <c r="G1" s="85"/>
      <c r="H1" s="84" t="s">
        <v>80</v>
      </c>
      <c r="I1" s="85"/>
    </row>
    <row r="2" spans="1:9" ht="45">
      <c r="A2" s="46" t="s">
        <v>69</v>
      </c>
      <c r="B2" s="47" t="s">
        <v>1</v>
      </c>
      <c r="C2" s="47" t="s">
        <v>70</v>
      </c>
      <c r="D2" s="47" t="s">
        <v>1</v>
      </c>
      <c r="E2" s="47" t="s">
        <v>71</v>
      </c>
      <c r="F2" s="47" t="s">
        <v>1</v>
      </c>
      <c r="G2" s="47" t="s">
        <v>76</v>
      </c>
      <c r="H2" s="47" t="s">
        <v>1</v>
      </c>
      <c r="I2" s="47" t="s">
        <v>90</v>
      </c>
    </row>
    <row r="3" spans="1:9" ht="15">
      <c r="A3" s="2" t="s">
        <v>72</v>
      </c>
      <c r="B3" s="3">
        <v>44</v>
      </c>
      <c r="C3" s="48">
        <f>B3/51</f>
        <v>0.8627450980392157</v>
      </c>
      <c r="D3" s="2">
        <v>6</v>
      </c>
      <c r="E3" s="32">
        <f>SUM(D3/10)</f>
        <v>0.6</v>
      </c>
      <c r="F3" s="2">
        <v>96</v>
      </c>
      <c r="G3" s="32">
        <f>SUM(F3/120)</f>
        <v>0.8</v>
      </c>
      <c r="H3" s="49">
        <f>B3+D3+F3</f>
        <v>146</v>
      </c>
      <c r="I3" s="50">
        <f>H3/181</f>
        <v>0.8066298342541437</v>
      </c>
    </row>
    <row r="4" spans="1:9" ht="15">
      <c r="A4" s="2" t="s">
        <v>73</v>
      </c>
      <c r="B4" s="3">
        <v>47</v>
      </c>
      <c r="C4" s="48">
        <f>B4/51</f>
        <v>0.9215686274509803</v>
      </c>
      <c r="D4" s="2">
        <v>9</v>
      </c>
      <c r="E4" s="32">
        <f>SUM(D4/10)</f>
        <v>0.9</v>
      </c>
      <c r="F4" s="2">
        <v>97</v>
      </c>
      <c r="G4" s="32">
        <f>SUM(F4/120)</f>
        <v>0.8083333333333333</v>
      </c>
      <c r="H4" s="49">
        <f>B4+D4+F4</f>
        <v>153</v>
      </c>
      <c r="I4" s="50">
        <f>H4/181</f>
        <v>0.8453038674033149</v>
      </c>
    </row>
    <row r="5" spans="1:9" ht="45">
      <c r="A5" s="2" t="s">
        <v>74</v>
      </c>
      <c r="B5" s="3">
        <v>43</v>
      </c>
      <c r="C5" s="48">
        <f>B5/51</f>
        <v>0.8431372549019608</v>
      </c>
      <c r="D5" s="2">
        <v>10</v>
      </c>
      <c r="E5" s="32">
        <f>SUM(D5/10)</f>
        <v>1</v>
      </c>
      <c r="F5" s="2">
        <v>98</v>
      </c>
      <c r="G5" s="32">
        <f>SUM(F5/120)</f>
        <v>0.8166666666666667</v>
      </c>
      <c r="H5" s="49">
        <f>B5+D5+F5</f>
        <v>151</v>
      </c>
      <c r="I5" s="50">
        <f>H5/181</f>
        <v>0.8342541436464088</v>
      </c>
    </row>
    <row r="6" spans="1:9" ht="30">
      <c r="A6" s="2" t="s">
        <v>75</v>
      </c>
      <c r="B6" s="3">
        <v>41</v>
      </c>
      <c r="C6" s="48">
        <f>B6/51</f>
        <v>0.803921568627451</v>
      </c>
      <c r="D6" s="2">
        <v>8</v>
      </c>
      <c r="E6" s="32">
        <f>SUM(D6/10)</f>
        <v>0.8</v>
      </c>
      <c r="F6" s="2">
        <v>83</v>
      </c>
      <c r="G6" s="32">
        <f>SUM(F6/120)</f>
        <v>0.6916666666666667</v>
      </c>
      <c r="H6" s="49">
        <f>B6+D6+F6</f>
        <v>132</v>
      </c>
      <c r="I6" s="50">
        <f>H6/181</f>
        <v>0.7292817679558011</v>
      </c>
    </row>
    <row r="7" spans="1:9" ht="15">
      <c r="A7" s="51" t="s">
        <v>10</v>
      </c>
      <c r="B7" s="4">
        <v>10</v>
      </c>
      <c r="C7" s="48">
        <f>B7/51</f>
        <v>0.19607843137254902</v>
      </c>
      <c r="D7" s="2">
        <v>5</v>
      </c>
      <c r="E7" s="32">
        <f>SUM(D7/10)</f>
        <v>0.5</v>
      </c>
      <c r="F7" s="31">
        <v>29</v>
      </c>
      <c r="G7" s="32">
        <f>SUM(F7/120)</f>
        <v>0.24166666666666667</v>
      </c>
      <c r="H7" s="49">
        <f>B7+D7+F7</f>
        <v>44</v>
      </c>
      <c r="I7" s="50">
        <f>H7/181</f>
        <v>0.2430939226519337</v>
      </c>
    </row>
  </sheetData>
  <sheetProtection/>
  <mergeCells count="4">
    <mergeCell ref="B1:C1"/>
    <mergeCell ref="D1:E1"/>
    <mergeCell ref="F1:G1"/>
    <mergeCell ref="H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Leilani Prusky</dc:creator>
  <cp:keywords/>
  <dc:description/>
  <cp:lastModifiedBy>Boris Kirshteyn</cp:lastModifiedBy>
  <dcterms:created xsi:type="dcterms:W3CDTF">2014-08-11T19:34:23Z</dcterms:created>
  <dcterms:modified xsi:type="dcterms:W3CDTF">2014-08-12T15:22:41Z</dcterms:modified>
  <cp:category/>
  <cp:version/>
  <cp:contentType/>
  <cp:contentStatus/>
</cp:coreProperties>
</file>