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80" yWindow="1332" windowWidth="9348" windowHeight="4596" activeTab="0"/>
  </bookViews>
  <sheets>
    <sheet name="Sheet1" sheetId="1" r:id="rId1"/>
    <sheet name="Sheet2" sheetId="2" r:id="rId2"/>
  </sheets>
  <definedNames>
    <definedName name="_xlnm.Print_Area" localSheetId="0">'Sheet1'!$A$1:$AA$34</definedName>
  </definedNames>
  <calcPr fullCalcOnLoad="1"/>
</workbook>
</file>

<file path=xl/sharedStrings.xml><?xml version="1.0" encoding="utf-8"?>
<sst xmlns="http://schemas.openxmlformats.org/spreadsheetml/2006/main" count="150" uniqueCount="93">
  <si>
    <t>SIZE</t>
  </si>
  <si>
    <t>MEDICAID</t>
  </si>
  <si>
    <t>INCOME LEVEL</t>
  </si>
  <si>
    <t>FPL</t>
  </si>
  <si>
    <t>ANNUAL</t>
  </si>
  <si>
    <t>MONTHLY</t>
  </si>
  <si>
    <t>RESOURCES</t>
  </si>
  <si>
    <t>ONE</t>
  </si>
  <si>
    <t>TWO</t>
  </si>
  <si>
    <t>THREE</t>
  </si>
  <si>
    <t>FOUR</t>
  </si>
  <si>
    <t>FIVE</t>
  </si>
  <si>
    <t>SIX</t>
  </si>
  <si>
    <t>SEVEN</t>
  </si>
  <si>
    <t>EIGHT</t>
  </si>
  <si>
    <t>EACH</t>
  </si>
  <si>
    <t>ADD'L</t>
  </si>
  <si>
    <t>PERSON</t>
  </si>
  <si>
    <t>SPOUSAL IMPOVERISHMENT</t>
  </si>
  <si>
    <t>INCOME</t>
  </si>
  <si>
    <t>Institutionalized Spouse</t>
  </si>
  <si>
    <t>Family Member Allowance</t>
  </si>
  <si>
    <t>HOUSE</t>
  </si>
  <si>
    <t>HOLD</t>
  </si>
  <si>
    <t>CATEGORY</t>
  </si>
  <si>
    <t>HOUSEHOLD SIZE</t>
  </si>
  <si>
    <t>RESOURCE LEVEL</t>
  </si>
  <si>
    <t>PREGNANT WOMEN</t>
  </si>
  <si>
    <t>CHILDREN UNDER ONE</t>
  </si>
  <si>
    <t>SINGLES/CHILDLESS COUPLES</t>
  </si>
  <si>
    <t>LOW INCOME FAMILIES</t>
  </si>
  <si>
    <t>SSI-RELATED</t>
  </si>
  <si>
    <t>COBRA CONTINUATION COVERAGE</t>
  </si>
  <si>
    <t>AIDS INSURANCE</t>
  </si>
  <si>
    <t>SPECIFIED LOW INCOME</t>
  </si>
  <si>
    <t>QUALIFIED INDIVIDUALS (QI-1)</t>
  </si>
  <si>
    <t>100% FPL</t>
  </si>
  <si>
    <t>133% FPL</t>
  </si>
  <si>
    <t>MEDICAID LEVEL</t>
  </si>
  <si>
    <t>N/A</t>
  </si>
  <si>
    <t>NO RESOURCE TEST</t>
  </si>
  <si>
    <t>Household size is always one or two.</t>
  </si>
  <si>
    <t>Medicare Part A &amp; B, coinsurance, deductible and premium will be paid if eligible.</t>
  </si>
  <si>
    <t>SPECIAL NOTES</t>
  </si>
  <si>
    <t>+</t>
  </si>
  <si>
    <t>NEW YORK STATE INCOME AND RESOURCE STANDARDS</t>
  </si>
  <si>
    <t xml:space="preserve"> </t>
  </si>
  <si>
    <t>BETWEEN 100% BUT</t>
  </si>
  <si>
    <t>BETWEEN 120% BUT</t>
  </si>
  <si>
    <t>LESS THAN 135% FPL</t>
  </si>
  <si>
    <t>FNP parents cannot spenddown.</t>
  </si>
  <si>
    <t>UNDER 21, ADC-RELATED AND FNP</t>
  </si>
  <si>
    <t>Medicaid will pay Medicare Part A premium.</t>
  </si>
  <si>
    <t>If the A/R is determined eligible, Medicaid will pay Medicare Part B premium.</t>
  </si>
  <si>
    <t>LESS THAN 120%</t>
  </si>
  <si>
    <t>roundup(e16/12,0)</t>
  </si>
  <si>
    <t>Community Spouse</t>
  </si>
  <si>
    <t>2,</t>
  </si>
  <si>
    <t>CHILDREN AGE 1 THROUGH 5</t>
  </si>
  <si>
    <t>CHILDREN AGE 6 THROUGH 18</t>
  </si>
  <si>
    <t>A/R must be ineligible for Medicaid, including COBRA continuation.</t>
  </si>
  <si>
    <t>A/R may be eligible for Medicaid to pay the COBRA premium.</t>
  </si>
  <si>
    <t xml:space="preserve">The A/R must be ineligible for Medicaid.  The A/R cannot spenddown to become eligible for Family Health Plus.  </t>
  </si>
  <si>
    <t xml:space="preserve">A woman determined eligible for Medicaid for any time during her pregnancy remains eligible for Medicaid coverage until the last day of the month in which the 60th day from the date the  pregnancy ends occurs, regardless of any change in income, resources or household composition.  If the income is above 200% FPL the A/R must spenddown to the Medicaid income level.  The baby will have guaranteed eligibility for one  year.     </t>
  </si>
  <si>
    <t>If the income is above 200% FPL the A/R must spenddown to the Medicaid income level.  One year guaranteed eligibility if mother is in receipt of Medicaid on delivery.  Eligibility can be determined in the 3 months retro to obtain the one year extension.</t>
  </si>
  <si>
    <t>Provides Medicaid coverage for family planning services to persons of childbearing age with incomes at or below 200% FPL.  Potentially eligible individuals will be screened for eligibility for Medicaid and FHPlus, unless they specifically request to be screened only for FPBP eligibility.</t>
  </si>
  <si>
    <t>S/CC - LIF</t>
  </si>
  <si>
    <t>MEDICAID STD</t>
  </si>
  <si>
    <t>MEDICAID STANDARD</t>
  </si>
  <si>
    <t>the maximum allowance is $613.</t>
  </si>
  <si>
    <t>If the income is above 133% FPL the A/R must spenddown to the Medicaid income level.</t>
  </si>
  <si>
    <t>If the income is above 100% FPL the A/R must spenddown to the Medicaid income level.</t>
  </si>
  <si>
    <t xml:space="preserve">The A/R cannot spendown income.  </t>
  </si>
  <si>
    <t>The A/R cannot spendown.</t>
  </si>
  <si>
    <t xml:space="preserve">*In determining the community resource allowance on and after January 1, 2011, the community spouse is permitted to retain resources in an amount equal to the greater of $74,820 or the amount of the spousal share up to $109,560.  The spousal share is the amount equal to one-half of the total value of the countable resources of the couple as of the beginning of the most recent continuous period of institutionalization of the institutionalized spouse on or after September 30, 1989.  </t>
  </si>
  <si>
    <t>$1,839 is used in the FMA formula</t>
  </si>
  <si>
    <t xml:space="preserve"> SSI-R ONLY</t>
  </si>
  <si>
    <t>20,000*</t>
  </si>
  <si>
    <t>30,000*</t>
  </si>
  <si>
    <t>A/R's with a net income that is at least 150% but at or below 250% FPL will pay a premium.  Currently, there is a moratorium on premium payment collection.  Otherwise countable retirement accounts are disregarded as resources effective 10/01/11.</t>
  </si>
  <si>
    <t xml:space="preserve"> EFFECTIVE OCTOBER 1, 2011 </t>
  </si>
  <si>
    <t>INCOME COMPARED</t>
  </si>
  <si>
    <t>PRESUMPTIVE ELIGIBILITY FOR PREGNANT WOMEN</t>
  </si>
  <si>
    <t>200% FPL</t>
  </si>
  <si>
    <t>QUALIFIED MEDICARE BENEFICIARY (QMB)</t>
  </si>
  <si>
    <t>185% FPL</t>
  </si>
  <si>
    <t>QUALIFIED DISABLED &amp; WORKING INDIVIDUAL</t>
  </si>
  <si>
    <t>MEDICARE BENEFICIARIES (SLIMBS)</t>
  </si>
  <si>
    <t>MEDICAID BUY-IN PROGRAM - MBI-WPD FOR WORKING PEOPLE WITH DISABILITIES</t>
  </si>
  <si>
    <t>*Effective 10/1/11.</t>
  </si>
  <si>
    <t>Qualified provider makes the presumptive eligibility determination.  Cannot spenddown to become eligible for presumptive eligibility.</t>
  </si>
  <si>
    <t>FAMILY HEALTH PLUS                                              PARENTS LIVING WITH CHILDREN</t>
  </si>
  <si>
    <t>FAMILY PLANNING BENEFIT PROGRAM (FPBP)</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</si>
</sst>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0;[Red]#,##0"/>
    <numFmt numFmtId="167" formatCode="0.0%"/>
    <numFmt numFmtId="168" formatCode="&quot;$&quot;#,##0"/>
  </numFmts>
  <fonts count="30">
    <font>
      <sz val="10"/>
      <name val="Arial"/>
      <family val="0"/>
    </font>
    <font>
      <sz val="11"/>
      <color indexed="8"/>
      <name val="Calibri"/>
      <family val="2"/>
    </font>
    <font>
      <sz val="10"/>
      <name val="Comic Sans MS"/>
      <family val="4"/>
    </font>
    <font>
      <b/>
      <sz val="14"/>
      <name val="Comic Sans MS"/>
      <family val="4"/>
    </font>
    <font>
      <b/>
      <sz val="12"/>
      <name val="Comic Sans MS"/>
      <family val="4"/>
    </font>
    <font>
      <b/>
      <sz val="10"/>
      <name val="Comic Sans MS"/>
      <family val="4"/>
    </font>
    <font>
      <sz val="12"/>
      <name val="Comic Sans MS"/>
      <family val="4"/>
    </font>
    <font>
      <sz val="11"/>
      <name val="Comic Sans MS"/>
      <family val="4"/>
    </font>
    <font>
      <sz val="10"/>
      <color indexed="22"/>
      <name val="Comic Sans MS"/>
      <family val="4"/>
    </font>
    <font>
      <b/>
      <sz val="12"/>
      <color indexed="22"/>
      <name val="Comic Sans MS"/>
      <family val="4"/>
    </font>
    <font>
      <b/>
      <sz val="10"/>
      <color indexed="22"/>
      <name val="Comic Sans MS"/>
      <family val="4"/>
    </font>
    <font>
      <b/>
      <sz val="11"/>
      <name val="Comic Sans MS"/>
      <family val="4"/>
    </font>
    <font>
      <sz val="9"/>
      <name val="Comic Sans MS"/>
      <family val="4"/>
    </font>
    <font>
      <sz val="9"/>
      <color indexed="22"/>
      <name val="Comic Sans MS"/>
      <family val="4"/>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
      <patternFill patternType="solid">
        <fgColor indexed="41"/>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border>
    <border>
      <left style="medium"/>
      <right style="medium"/>
      <top/>
      <bottom/>
    </border>
    <border>
      <left style="medium"/>
      <right style="medium"/>
      <top/>
      <bottom style="medium"/>
    </border>
    <border>
      <left style="medium"/>
      <right style="medium"/>
      <top style="medium"/>
      <bottom style="medium"/>
    </border>
    <border>
      <left/>
      <right style="medium"/>
      <top style="medium"/>
      <bottom style="medium"/>
    </border>
    <border>
      <left/>
      <right/>
      <top style="medium"/>
      <bottom/>
    </border>
    <border>
      <left/>
      <right style="medium"/>
      <top/>
      <bottom/>
    </border>
    <border>
      <left style="medium"/>
      <right style="thin"/>
      <top/>
      <bottom style="medium"/>
    </border>
    <border>
      <left style="medium"/>
      <right/>
      <top/>
      <bottom/>
    </border>
    <border>
      <left style="medium"/>
      <right/>
      <top style="medium"/>
      <bottom style="medium"/>
    </border>
    <border>
      <left/>
      <right/>
      <top style="medium"/>
      <bottom style="medium"/>
    </border>
    <border>
      <left style="medium"/>
      <right style="thin"/>
      <top style="medium"/>
      <bottom/>
    </border>
    <border>
      <left/>
      <right style="medium"/>
      <top style="medium"/>
      <bottom/>
    </border>
    <border>
      <left style="medium"/>
      <right/>
      <top/>
      <bottom style="medium"/>
    </border>
    <border>
      <left/>
      <right style="medium"/>
      <top/>
      <bottom style="medium"/>
    </border>
    <border>
      <left/>
      <right/>
      <top style="medium"/>
      <bottom style="thin"/>
    </border>
    <border>
      <left/>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medium"/>
      <bottom style="thin"/>
    </border>
    <border>
      <left/>
      <right style="medium"/>
      <top style="thin"/>
      <bottom style="thin"/>
    </border>
    <border>
      <left/>
      <right style="medium"/>
      <top style="thin"/>
      <bottom style="medium"/>
    </border>
    <border>
      <left style="thin"/>
      <right style="medium"/>
      <top style="medium"/>
      <bottom style="thin"/>
    </border>
    <border>
      <left style="thin"/>
      <right style="medium"/>
      <top style="medium"/>
      <bottom/>
    </border>
    <border>
      <left style="thin"/>
      <right style="medium"/>
      <top/>
      <bottom/>
    </border>
    <border>
      <left style="thin"/>
      <right style="medium"/>
      <top/>
      <bottom style="medium"/>
    </border>
    <border>
      <left style="thin"/>
      <right style="thin"/>
      <top/>
      <bottom/>
    </border>
    <border>
      <left style="thin"/>
      <right style="thin"/>
      <top style="medium"/>
      <bottom/>
    </border>
    <border>
      <left style="thin"/>
      <right style="thin"/>
      <top/>
      <bottom style="medium"/>
    </border>
    <border>
      <left style="medium"/>
      <right style="thin"/>
      <top/>
      <bottom/>
    </border>
    <border>
      <left/>
      <right style="thin"/>
      <top/>
      <bottom/>
    </border>
    <border>
      <left style="thin"/>
      <right style="medium"/>
      <top style="thin"/>
      <bottom style="thin"/>
    </border>
    <border>
      <left style="thin"/>
      <right style="medium"/>
      <top style="thin"/>
      <bottom style="medium"/>
    </border>
    <border>
      <left/>
      <right/>
      <top/>
      <bottom style="medium"/>
    </border>
    <border>
      <left style="thin"/>
      <right style="thin"/>
      <top/>
      <bottom style="thin"/>
    </border>
    <border>
      <left style="thin"/>
      <right style="thin"/>
      <top style="thin"/>
      <bottom style="thin"/>
    </border>
    <border>
      <left style="thin"/>
      <right style="thin"/>
      <top style="thin"/>
      <bottom/>
    </border>
    <border>
      <left style="thin"/>
      <right/>
      <top style="thin"/>
      <bottom style="thin"/>
    </border>
    <border>
      <left style="medium"/>
      <right style="thin"/>
      <top style="medium"/>
      <bottom style="medium"/>
    </border>
    <border>
      <left style="thin"/>
      <right style="medium"/>
      <top style="medium"/>
      <bottom style="medium"/>
    </border>
    <border>
      <left style="thin"/>
      <right/>
      <top/>
      <bottom/>
    </border>
    <border>
      <left/>
      <right style="thin"/>
      <top style="medium"/>
      <bottom style="medium"/>
    </border>
    <border>
      <left style="thin"/>
      <right style="thin"/>
      <top style="medium"/>
      <bottom style="medium"/>
    </border>
    <border>
      <left style="medium"/>
      <right/>
      <top style="medium"/>
      <bottom/>
    </border>
    <border>
      <left/>
      <right style="thin"/>
      <top style="medium"/>
      <bottom/>
    </border>
    <border>
      <left style="thin"/>
      <right/>
      <top/>
      <bottom style="medium"/>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19" fillId="3" borderId="0" applyNumberFormat="0" applyBorder="0" applyAlignment="0" applyProtection="0"/>
    <xf numFmtId="0" fontId="23"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18"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1" fillId="7" borderId="1" applyNumberFormat="0" applyAlignment="0" applyProtection="0"/>
    <xf numFmtId="0" fontId="24"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28" fillId="0" borderId="9" applyNumberFormat="0" applyFill="0" applyAlignment="0" applyProtection="0"/>
    <xf numFmtId="0" fontId="26" fillId="0" borderId="0" applyNumberFormat="0" applyFill="0" applyBorder="0" applyAlignment="0" applyProtection="0"/>
  </cellStyleXfs>
  <cellXfs count="217">
    <xf numFmtId="0" fontId="0" fillId="0" borderId="0" xfId="0" applyAlignment="1">
      <alignment/>
    </xf>
    <xf numFmtId="0" fontId="2" fillId="0" borderId="0" xfId="0" applyFont="1" applyAlignment="1">
      <alignment/>
    </xf>
    <xf numFmtId="166" fontId="4" fillId="24" borderId="10" xfId="0" applyNumberFormat="1" applyFont="1" applyFill="1" applyBorder="1" applyAlignment="1">
      <alignment horizontal="center"/>
    </xf>
    <xf numFmtId="166" fontId="4" fillId="24" borderId="11" xfId="57" applyNumberFormat="1" applyFont="1" applyFill="1" applyBorder="1" applyAlignment="1">
      <alignment horizontal="center"/>
    </xf>
    <xf numFmtId="166" fontId="4" fillId="24" borderId="12" xfId="0" applyNumberFormat="1" applyFont="1" applyFill="1" applyBorder="1" applyAlignment="1">
      <alignment horizontal="center"/>
    </xf>
    <xf numFmtId="166" fontId="2" fillId="0" borderId="13" xfId="0" applyNumberFormat="1" applyFont="1" applyBorder="1" applyAlignment="1">
      <alignment horizontal="center"/>
    </xf>
    <xf numFmtId="166" fontId="10" fillId="20" borderId="14" xfId="0" applyNumberFormat="1" applyFont="1" applyFill="1" applyBorder="1" applyAlignment="1">
      <alignment horizontal="center"/>
    </xf>
    <xf numFmtId="166" fontId="5" fillId="24" borderId="10" xfId="0" applyNumberFormat="1" applyFont="1" applyFill="1" applyBorder="1" applyAlignment="1">
      <alignment horizontal="center"/>
    </xf>
    <xf numFmtId="166" fontId="5" fillId="24" borderId="12" xfId="0" applyNumberFormat="1" applyFont="1" applyFill="1" applyBorder="1" applyAlignment="1">
      <alignment horizontal="center"/>
    </xf>
    <xf numFmtId="166" fontId="11" fillId="20" borderId="15" xfId="0" applyNumberFormat="1" applyFont="1" applyFill="1" applyBorder="1" applyAlignment="1">
      <alignment horizontal="center"/>
    </xf>
    <xf numFmtId="166" fontId="2" fillId="24" borderId="0" xfId="0" applyNumberFormat="1" applyFont="1" applyFill="1" applyBorder="1" applyAlignment="1">
      <alignment horizontal="center"/>
    </xf>
    <xf numFmtId="49" fontId="2" fillId="24" borderId="11" xfId="0" applyNumberFormat="1" applyFont="1" applyFill="1" applyBorder="1" applyAlignment="1">
      <alignment horizontal="center"/>
    </xf>
    <xf numFmtId="49" fontId="12" fillId="24" borderId="16" xfId="0" applyNumberFormat="1" applyFont="1" applyFill="1" applyBorder="1" applyAlignment="1">
      <alignment horizontal="center"/>
    </xf>
    <xf numFmtId="166" fontId="2" fillId="24" borderId="17" xfId="0" applyNumberFormat="1" applyFont="1" applyFill="1" applyBorder="1" applyAlignment="1">
      <alignment horizontal="center"/>
    </xf>
    <xf numFmtId="166" fontId="3" fillId="0" borderId="0" xfId="0" applyNumberFormat="1" applyFont="1" applyAlignment="1">
      <alignment horizontal="center"/>
    </xf>
    <xf numFmtId="166" fontId="2" fillId="20" borderId="18" xfId="0" applyNumberFormat="1" applyFont="1" applyFill="1" applyBorder="1" applyAlignment="1">
      <alignment horizontal="center"/>
    </xf>
    <xf numFmtId="166" fontId="2" fillId="20" borderId="0" xfId="0" applyNumberFormat="1" applyFont="1" applyFill="1" applyBorder="1" applyAlignment="1">
      <alignment horizontal="center"/>
    </xf>
    <xf numFmtId="166" fontId="2" fillId="20" borderId="16" xfId="0" applyNumberFormat="1" applyFont="1" applyFill="1" applyBorder="1" applyAlignment="1">
      <alignment horizontal="center"/>
    </xf>
    <xf numFmtId="166" fontId="2" fillId="0" borderId="0" xfId="0" applyNumberFormat="1" applyFont="1" applyAlignment="1">
      <alignment horizontal="center"/>
    </xf>
    <xf numFmtId="166" fontId="4" fillId="0" borderId="0" xfId="0" applyNumberFormat="1" applyFont="1" applyAlignment="1">
      <alignment horizontal="center"/>
    </xf>
    <xf numFmtId="166" fontId="6" fillId="0" borderId="0" xfId="0" applyNumberFormat="1" applyFont="1" applyAlignment="1">
      <alignment horizontal="center"/>
    </xf>
    <xf numFmtId="166" fontId="5" fillId="0" borderId="0" xfId="0" applyNumberFormat="1" applyFont="1" applyAlignment="1">
      <alignment horizontal="center"/>
    </xf>
    <xf numFmtId="166" fontId="4" fillId="0" borderId="13" xfId="0" applyNumberFormat="1" applyFont="1" applyBorder="1" applyAlignment="1">
      <alignment horizontal="center"/>
    </xf>
    <xf numFmtId="166" fontId="13" fillId="20" borderId="11" xfId="0" applyNumberFormat="1" applyFont="1" applyFill="1" applyBorder="1" applyAlignment="1">
      <alignment horizontal="center"/>
    </xf>
    <xf numFmtId="166" fontId="12" fillId="20" borderId="11" xfId="0" applyNumberFormat="1" applyFont="1" applyFill="1" applyBorder="1" applyAlignment="1">
      <alignment horizontal="center"/>
    </xf>
    <xf numFmtId="166" fontId="4" fillId="0" borderId="10" xfId="0" applyNumberFormat="1" applyFont="1" applyBorder="1" applyAlignment="1">
      <alignment horizontal="center"/>
    </xf>
    <xf numFmtId="166" fontId="9" fillId="20" borderId="19" xfId="0" applyNumberFormat="1" applyFont="1" applyFill="1" applyBorder="1" applyAlignment="1">
      <alignment horizontal="center"/>
    </xf>
    <xf numFmtId="166" fontId="13" fillId="20" borderId="20" xfId="0" applyNumberFormat="1" applyFont="1" applyFill="1" applyBorder="1" applyAlignment="1">
      <alignment horizontal="center"/>
    </xf>
    <xf numFmtId="166" fontId="13" fillId="20" borderId="0" xfId="0" applyNumberFormat="1" applyFont="1" applyFill="1" applyBorder="1" applyAlignment="1">
      <alignment horizontal="center"/>
    </xf>
    <xf numFmtId="166" fontId="12" fillId="20" borderId="0" xfId="0" applyNumberFormat="1" applyFont="1" applyFill="1" applyAlignment="1">
      <alignment horizontal="center"/>
    </xf>
    <xf numFmtId="166" fontId="13" fillId="20" borderId="14" xfId="0" applyNumberFormat="1" applyFont="1" applyFill="1" applyBorder="1" applyAlignment="1">
      <alignment horizontal="center"/>
    </xf>
    <xf numFmtId="166" fontId="13" fillId="20" borderId="13" xfId="0" applyNumberFormat="1" applyFont="1" applyFill="1" applyBorder="1" applyAlignment="1">
      <alignment horizontal="center"/>
    </xf>
    <xf numFmtId="166" fontId="4" fillId="0" borderId="18" xfId="0" applyNumberFormat="1" applyFont="1" applyBorder="1" applyAlignment="1">
      <alignment horizontal="center"/>
    </xf>
    <xf numFmtId="166" fontId="12" fillId="24" borderId="21" xfId="0" applyNumberFormat="1" applyFont="1" applyFill="1" applyBorder="1" applyAlignment="1">
      <alignment horizontal="center"/>
    </xf>
    <xf numFmtId="166" fontId="12" fillId="24" borderId="22" xfId="0" applyNumberFormat="1" applyFont="1" applyFill="1" applyBorder="1" applyAlignment="1">
      <alignment horizontal="center"/>
    </xf>
    <xf numFmtId="166" fontId="12" fillId="24" borderId="10" xfId="0" applyNumberFormat="1" applyFont="1" applyFill="1" applyBorder="1" applyAlignment="1">
      <alignment horizontal="center"/>
    </xf>
    <xf numFmtId="166" fontId="4" fillId="0" borderId="23" xfId="0" applyNumberFormat="1" applyFont="1" applyBorder="1" applyAlignment="1">
      <alignment horizontal="center"/>
    </xf>
    <xf numFmtId="166" fontId="2" fillId="24" borderId="24" xfId="0" applyNumberFormat="1" applyFont="1" applyFill="1" applyBorder="1" applyAlignment="1">
      <alignment horizontal="center"/>
    </xf>
    <xf numFmtId="166" fontId="2" fillId="24" borderId="12" xfId="0" applyNumberFormat="1" applyFont="1" applyFill="1" applyBorder="1" applyAlignment="1">
      <alignment horizontal="center"/>
    </xf>
    <xf numFmtId="166" fontId="4" fillId="24" borderId="0" xfId="0" applyNumberFormat="1" applyFont="1" applyFill="1" applyBorder="1" applyAlignment="1">
      <alignment horizontal="center"/>
    </xf>
    <xf numFmtId="166" fontId="8" fillId="24" borderId="0" xfId="0" applyNumberFormat="1" applyFont="1" applyFill="1" applyBorder="1" applyAlignment="1">
      <alignment horizontal="center"/>
    </xf>
    <xf numFmtId="166" fontId="2" fillId="24" borderId="0" xfId="0" applyNumberFormat="1" applyFont="1" applyFill="1" applyAlignment="1">
      <alignment horizontal="center"/>
    </xf>
    <xf numFmtId="166" fontId="4" fillId="24" borderId="0" xfId="0" applyNumberFormat="1" applyFont="1" applyFill="1" applyAlignment="1">
      <alignment horizontal="center"/>
    </xf>
    <xf numFmtId="166" fontId="2" fillId="24" borderId="23" xfId="0" applyNumberFormat="1" applyFont="1" applyFill="1" applyBorder="1" applyAlignment="1">
      <alignment horizontal="center"/>
    </xf>
    <xf numFmtId="166" fontId="7" fillId="0" borderId="0" xfId="0" applyNumberFormat="1" applyFont="1" applyAlignment="1">
      <alignment horizontal="center"/>
    </xf>
    <xf numFmtId="0" fontId="2" fillId="0" borderId="0" xfId="0" applyNumberFormat="1" applyFont="1" applyFill="1" applyBorder="1" applyAlignment="1">
      <alignment horizontal="center"/>
    </xf>
    <xf numFmtId="0" fontId="4" fillId="0" borderId="0" xfId="0" applyNumberFormat="1" applyFont="1" applyFill="1" applyBorder="1" applyAlignment="1">
      <alignment horizontal="center"/>
    </xf>
    <xf numFmtId="0" fontId="6" fillId="0" borderId="0" xfId="0" applyNumberFormat="1" applyFont="1" applyFill="1" applyBorder="1" applyAlignment="1">
      <alignment horizontal="center"/>
    </xf>
    <xf numFmtId="0" fontId="0" fillId="0" borderId="0" xfId="0" applyNumberFormat="1" applyFill="1" applyBorder="1" applyAlignment="1">
      <alignment horizontal="center"/>
    </xf>
    <xf numFmtId="166" fontId="12" fillId="0" borderId="25" xfId="0" applyNumberFormat="1" applyFont="1" applyBorder="1" applyAlignment="1">
      <alignment horizontal="center"/>
    </xf>
    <xf numFmtId="166" fontId="12" fillId="0" borderId="26" xfId="0" applyNumberFormat="1" applyFont="1" applyBorder="1" applyAlignment="1">
      <alignment horizontal="center"/>
    </xf>
    <xf numFmtId="166" fontId="12" fillId="0" borderId="27" xfId="0" applyNumberFormat="1" applyFont="1" applyBorder="1" applyAlignment="1">
      <alignment horizontal="center"/>
    </xf>
    <xf numFmtId="166" fontId="12" fillId="0" borderId="28" xfId="0" applyNumberFormat="1" applyFont="1" applyBorder="1" applyAlignment="1">
      <alignment horizontal="center"/>
    </xf>
    <xf numFmtId="166" fontId="12" fillId="0" borderId="29" xfId="0" applyNumberFormat="1" applyFont="1" applyBorder="1" applyAlignment="1">
      <alignment horizontal="center"/>
    </xf>
    <xf numFmtId="166" fontId="12" fillId="0" borderId="30" xfId="0" applyNumberFormat="1" applyFont="1" applyBorder="1" applyAlignment="1">
      <alignment horizontal="center"/>
    </xf>
    <xf numFmtId="166" fontId="5" fillId="0" borderId="26" xfId="0" applyNumberFormat="1" applyFont="1" applyBorder="1" applyAlignment="1">
      <alignment horizontal="center"/>
    </xf>
    <xf numFmtId="166" fontId="5" fillId="0" borderId="31" xfId="0" applyNumberFormat="1" applyFont="1" applyBorder="1" applyAlignment="1">
      <alignment horizontal="center"/>
    </xf>
    <xf numFmtId="166" fontId="5" fillId="0" borderId="32" xfId="0" applyNumberFormat="1" applyFont="1" applyBorder="1" applyAlignment="1">
      <alignment horizontal="center"/>
    </xf>
    <xf numFmtId="166" fontId="12" fillId="0" borderId="33" xfId="0" applyNumberFormat="1" applyFont="1" applyBorder="1" applyAlignment="1">
      <alignment horizontal="center"/>
    </xf>
    <xf numFmtId="166" fontId="12" fillId="24" borderId="34" xfId="0" applyNumberFormat="1" applyFont="1" applyFill="1" applyBorder="1" applyAlignment="1">
      <alignment horizontal="center"/>
    </xf>
    <xf numFmtId="49" fontId="12" fillId="24" borderId="35" xfId="0" applyNumberFormat="1" applyFont="1" applyFill="1" applyBorder="1" applyAlignment="1">
      <alignment horizontal="center"/>
    </xf>
    <xf numFmtId="166" fontId="2" fillId="24" borderId="36" xfId="0" applyNumberFormat="1" applyFont="1" applyFill="1" applyBorder="1" applyAlignment="1">
      <alignment horizontal="center"/>
    </xf>
    <xf numFmtId="49" fontId="12" fillId="24" borderId="11" xfId="0" applyNumberFormat="1" applyFont="1" applyFill="1" applyBorder="1" applyAlignment="1">
      <alignment horizontal="center"/>
    </xf>
    <xf numFmtId="166" fontId="2" fillId="0" borderId="10" xfId="0" applyNumberFormat="1" applyFont="1" applyBorder="1" applyAlignment="1">
      <alignment horizontal="center"/>
    </xf>
    <xf numFmtId="49" fontId="12" fillId="24" borderId="37" xfId="0" applyNumberFormat="1" applyFont="1" applyFill="1" applyBorder="1" applyAlignment="1">
      <alignment horizontal="center"/>
    </xf>
    <xf numFmtId="166" fontId="13" fillId="20" borderId="22" xfId="0" applyNumberFormat="1" applyFont="1" applyFill="1" applyBorder="1" applyAlignment="1">
      <alignment horizontal="center"/>
    </xf>
    <xf numFmtId="49" fontId="12" fillId="20" borderId="16" xfId="0" applyNumberFormat="1" applyFont="1" applyFill="1" applyBorder="1" applyAlignment="1">
      <alignment horizontal="center"/>
    </xf>
    <xf numFmtId="166" fontId="8" fillId="20" borderId="24" xfId="0" applyNumberFormat="1" applyFont="1" applyFill="1" applyBorder="1" applyAlignment="1">
      <alignment horizontal="center"/>
    </xf>
    <xf numFmtId="166" fontId="12" fillId="24" borderId="38" xfId="0" applyNumberFormat="1" applyFont="1" applyFill="1" applyBorder="1" applyAlignment="1">
      <alignment horizontal="center"/>
    </xf>
    <xf numFmtId="166" fontId="2" fillId="24" borderId="39" xfId="0" applyNumberFormat="1" applyFont="1" applyFill="1" applyBorder="1" applyAlignment="1">
      <alignment horizontal="center"/>
    </xf>
    <xf numFmtId="0" fontId="0" fillId="0" borderId="36" xfId="0" applyBorder="1" applyAlignment="1">
      <alignment textRotation="45"/>
    </xf>
    <xf numFmtId="166" fontId="12" fillId="24" borderId="40" xfId="0" applyNumberFormat="1" applyFont="1" applyFill="1" applyBorder="1" applyAlignment="1">
      <alignment horizontal="center"/>
    </xf>
    <xf numFmtId="166" fontId="12" fillId="24" borderId="37" xfId="0" applyNumberFormat="1" applyFont="1" applyFill="1" applyBorder="1" applyAlignment="1">
      <alignment horizontal="center"/>
    </xf>
    <xf numFmtId="166" fontId="12" fillId="0" borderId="11" xfId="0" applyNumberFormat="1" applyFont="1" applyBorder="1" applyAlignment="1">
      <alignment horizontal="center"/>
    </xf>
    <xf numFmtId="166" fontId="12" fillId="0" borderId="28" xfId="0" applyNumberFormat="1" applyFont="1" applyFill="1" applyBorder="1" applyAlignment="1">
      <alignment horizontal="center"/>
    </xf>
    <xf numFmtId="166" fontId="0" fillId="0" borderId="0" xfId="0" applyNumberFormat="1" applyAlignment="1">
      <alignment horizontal="center"/>
    </xf>
    <xf numFmtId="166" fontId="7" fillId="24" borderId="0" xfId="0" applyNumberFormat="1" applyFont="1" applyFill="1" applyBorder="1" applyAlignment="1">
      <alignment horizontal="left"/>
    </xf>
    <xf numFmtId="166" fontId="0" fillId="0" borderId="0" xfId="0" applyNumberFormat="1" applyBorder="1" applyAlignment="1">
      <alignment horizontal="left"/>
    </xf>
    <xf numFmtId="166" fontId="12" fillId="24" borderId="41" xfId="0" applyNumberFormat="1" applyFont="1" applyFill="1" applyBorder="1" applyAlignment="1">
      <alignment horizontal="center"/>
    </xf>
    <xf numFmtId="166" fontId="12" fillId="0" borderId="42" xfId="0" applyNumberFormat="1" applyFont="1" applyBorder="1" applyAlignment="1">
      <alignment horizontal="center"/>
    </xf>
    <xf numFmtId="166" fontId="12" fillId="0" borderId="43" xfId="0" applyNumberFormat="1" applyFont="1" applyBorder="1" applyAlignment="1">
      <alignment horizontal="center"/>
    </xf>
    <xf numFmtId="166" fontId="8" fillId="0" borderId="13" xfId="0" applyNumberFormat="1" applyFont="1" applyFill="1" applyBorder="1" applyAlignment="1">
      <alignment horizontal="center"/>
    </xf>
    <xf numFmtId="166" fontId="5" fillId="0" borderId="20" xfId="0" applyNumberFormat="1" applyFont="1" applyFill="1" applyBorder="1" applyAlignment="1">
      <alignment horizontal="center"/>
    </xf>
    <xf numFmtId="166" fontId="5" fillId="0" borderId="13" xfId="0" applyNumberFormat="1" applyFont="1" applyFill="1" applyBorder="1" applyAlignment="1">
      <alignment horizontal="center"/>
    </xf>
    <xf numFmtId="167" fontId="0" fillId="0" borderId="0" xfId="0" applyNumberFormat="1" applyAlignment="1">
      <alignment horizontal="center"/>
    </xf>
    <xf numFmtId="165" fontId="2" fillId="0" borderId="0" xfId="0" applyNumberFormat="1" applyFont="1" applyAlignment="1">
      <alignment horizontal="center"/>
    </xf>
    <xf numFmtId="166" fontId="0" fillId="0" borderId="0" xfId="0" applyNumberFormat="1" applyFill="1" applyBorder="1" applyAlignment="1">
      <alignment horizontal="center"/>
    </xf>
    <xf numFmtId="164" fontId="0" fillId="0" borderId="0" xfId="0" applyNumberFormat="1" applyFill="1" applyBorder="1" applyAlignment="1">
      <alignment horizontal="center"/>
    </xf>
    <xf numFmtId="166" fontId="2" fillId="0" borderId="0" xfId="0" applyNumberFormat="1" applyFont="1" applyFill="1" applyBorder="1" applyAlignment="1">
      <alignment horizontal="center"/>
    </xf>
    <xf numFmtId="166" fontId="2" fillId="0" borderId="0" xfId="0" applyNumberFormat="1" applyFont="1" applyAlignment="1">
      <alignment horizontal="left"/>
    </xf>
    <xf numFmtId="166" fontId="12" fillId="0" borderId="27" xfId="0" applyNumberFormat="1" applyFont="1" applyFill="1" applyBorder="1" applyAlignment="1">
      <alignment horizontal="center"/>
    </xf>
    <xf numFmtId="166" fontId="2" fillId="24" borderId="44" xfId="0" applyNumberFormat="1" applyFont="1" applyFill="1" applyBorder="1" applyAlignment="1">
      <alignment horizontal="center"/>
    </xf>
    <xf numFmtId="166" fontId="12" fillId="24" borderId="15" xfId="0" applyNumberFormat="1" applyFont="1" applyFill="1" applyBorder="1" applyAlignment="1">
      <alignment horizontal="center"/>
    </xf>
    <xf numFmtId="166" fontId="10" fillId="20" borderId="13" xfId="0" applyNumberFormat="1" applyFont="1" applyFill="1" applyBorder="1" applyAlignment="1">
      <alignment horizontal="center"/>
    </xf>
    <xf numFmtId="166" fontId="5" fillId="0" borderId="23" xfId="0" applyNumberFormat="1" applyFont="1" applyFill="1" applyBorder="1" applyAlignment="1">
      <alignment horizontal="center"/>
    </xf>
    <xf numFmtId="166" fontId="6" fillId="24" borderId="44" xfId="0" applyNumberFormat="1" applyFont="1" applyFill="1" applyBorder="1" applyAlignment="1">
      <alignment horizontal="center" vertical="center"/>
    </xf>
    <xf numFmtId="0" fontId="2" fillId="0" borderId="0" xfId="0" applyFont="1" applyAlignment="1">
      <alignment horizontal="left" vertical="center" wrapText="1"/>
    </xf>
    <xf numFmtId="0" fontId="2" fillId="25" borderId="0" xfId="0" applyFont="1" applyFill="1" applyAlignment="1">
      <alignment/>
    </xf>
    <xf numFmtId="0" fontId="2" fillId="25" borderId="0" xfId="0" applyFont="1" applyFill="1" applyAlignment="1">
      <alignment horizontal="left" vertical="center" wrapText="1"/>
    </xf>
    <xf numFmtId="0" fontId="2" fillId="0" borderId="0" xfId="0" applyFont="1" applyFill="1" applyAlignment="1">
      <alignment/>
    </xf>
    <xf numFmtId="0" fontId="2" fillId="0" borderId="0" xfId="0" applyFont="1" applyFill="1" applyAlignment="1">
      <alignment vertical="center" wrapText="1"/>
    </xf>
    <xf numFmtId="0" fontId="2" fillId="25" borderId="0" xfId="0" applyFont="1" applyFill="1" applyAlignment="1">
      <alignment horizontal="center"/>
    </xf>
    <xf numFmtId="0" fontId="2" fillId="0" borderId="0" xfId="0" applyFont="1" applyAlignment="1">
      <alignment horizontal="center"/>
    </xf>
    <xf numFmtId="0" fontId="2" fillId="6" borderId="45" xfId="0" applyFont="1" applyFill="1" applyBorder="1" applyAlignment="1">
      <alignment vertical="center" wrapText="1"/>
    </xf>
    <xf numFmtId="0" fontId="2" fillId="6" borderId="45" xfId="0" applyFont="1" applyFill="1" applyBorder="1" applyAlignment="1">
      <alignment horizontal="center"/>
    </xf>
    <xf numFmtId="0" fontId="2" fillId="6" borderId="46" xfId="0" applyFont="1" applyFill="1" applyBorder="1" applyAlignment="1">
      <alignment horizontal="center"/>
    </xf>
    <xf numFmtId="0" fontId="2" fillId="6" borderId="45" xfId="0" applyFont="1" applyFill="1" applyBorder="1" applyAlignment="1">
      <alignment horizontal="left" vertical="center" wrapText="1"/>
    </xf>
    <xf numFmtId="0" fontId="2" fillId="6" borderId="47" xfId="0" applyFont="1" applyFill="1" applyBorder="1" applyAlignment="1">
      <alignment vertical="center" wrapText="1"/>
    </xf>
    <xf numFmtId="0" fontId="2" fillId="6" borderId="47" xfId="0" applyFont="1" applyFill="1" applyBorder="1" applyAlignment="1">
      <alignment horizontal="center"/>
    </xf>
    <xf numFmtId="0" fontId="2" fillId="6" borderId="47" xfId="0" applyFont="1" applyFill="1" applyBorder="1" applyAlignment="1">
      <alignment horizontal="left" vertical="center" wrapText="1"/>
    </xf>
    <xf numFmtId="0" fontId="2" fillId="25" borderId="46" xfId="0" applyFont="1" applyFill="1" applyBorder="1" applyAlignment="1">
      <alignment/>
    </xf>
    <xf numFmtId="3" fontId="2" fillId="0" borderId="46" xfId="0" applyNumberFormat="1" applyFont="1" applyBorder="1" applyAlignment="1">
      <alignment horizontal="center"/>
    </xf>
    <xf numFmtId="0" fontId="2" fillId="0" borderId="46" xfId="0" applyFont="1" applyFill="1" applyBorder="1" applyAlignment="1">
      <alignment vertical="center" wrapText="1"/>
    </xf>
    <xf numFmtId="0" fontId="2" fillId="0" borderId="46" xfId="0" applyFont="1" applyBorder="1" applyAlignment="1">
      <alignment horizontal="left" vertical="center" wrapText="1"/>
    </xf>
    <xf numFmtId="0" fontId="2" fillId="0" borderId="46" xfId="0" applyFont="1" applyBorder="1" applyAlignment="1">
      <alignment horizontal="center" vertical="center"/>
    </xf>
    <xf numFmtId="3" fontId="2" fillId="0" borderId="46" xfId="0" applyNumberFormat="1" applyFont="1" applyBorder="1" applyAlignment="1">
      <alignment horizontal="center" vertical="center"/>
    </xf>
    <xf numFmtId="0" fontId="2" fillId="0" borderId="47" xfId="0" applyFont="1" applyFill="1" applyBorder="1" applyAlignment="1">
      <alignment vertical="center" wrapText="1"/>
    </xf>
    <xf numFmtId="0" fontId="2" fillId="25" borderId="47" xfId="0" applyFont="1" applyFill="1" applyBorder="1" applyAlignment="1">
      <alignment/>
    </xf>
    <xf numFmtId="0" fontId="2" fillId="0" borderId="47" xfId="0" applyFont="1" applyBorder="1" applyAlignment="1">
      <alignment horizontal="center"/>
    </xf>
    <xf numFmtId="0" fontId="2" fillId="0" borderId="45" xfId="0" applyFont="1" applyFill="1" applyBorder="1" applyAlignment="1">
      <alignment vertical="center" wrapText="1"/>
    </xf>
    <xf numFmtId="0" fontId="2" fillId="25" borderId="45" xfId="0" applyFont="1" applyFill="1" applyBorder="1" applyAlignment="1">
      <alignment/>
    </xf>
    <xf numFmtId="0" fontId="2" fillId="0" borderId="45" xfId="0" applyFont="1" applyBorder="1" applyAlignment="1">
      <alignment horizontal="center"/>
    </xf>
    <xf numFmtId="3" fontId="2" fillId="0" borderId="45" xfId="0" applyNumberFormat="1" applyFont="1" applyBorder="1" applyAlignment="1">
      <alignment horizontal="center"/>
    </xf>
    <xf numFmtId="0" fontId="2" fillId="0" borderId="47" xfId="0" applyFont="1" applyFill="1" applyBorder="1" applyAlignment="1">
      <alignment horizontal="center"/>
    </xf>
    <xf numFmtId="0" fontId="2" fillId="0" borderId="45" xfId="0" applyFont="1" applyFill="1" applyBorder="1" applyAlignment="1">
      <alignment horizontal="center"/>
    </xf>
    <xf numFmtId="0" fontId="2" fillId="25" borderId="46" xfId="0" applyFont="1" applyFill="1" applyBorder="1" applyAlignment="1">
      <alignment vertical="center"/>
    </xf>
    <xf numFmtId="9" fontId="2" fillId="0" borderId="46" xfId="0" applyNumberFormat="1" applyFont="1" applyBorder="1" applyAlignment="1">
      <alignment horizontal="center" vertical="center"/>
    </xf>
    <xf numFmtId="0" fontId="2" fillId="0" borderId="46" xfId="0" applyNumberFormat="1" applyFont="1" applyBorder="1" applyAlignment="1">
      <alignment vertical="center" wrapText="1"/>
    </xf>
    <xf numFmtId="0" fontId="2" fillId="25" borderId="48" xfId="0" applyFont="1" applyFill="1" applyBorder="1" applyAlignment="1">
      <alignment vertical="center" wrapText="1"/>
    </xf>
    <xf numFmtId="3" fontId="2" fillId="0" borderId="46" xfId="0" applyNumberFormat="1" applyFont="1" applyFill="1" applyBorder="1" applyAlignment="1">
      <alignment horizontal="center" vertical="center"/>
    </xf>
    <xf numFmtId="3" fontId="2" fillId="0" borderId="46" xfId="0" applyNumberFormat="1" applyFont="1" applyBorder="1" applyAlignment="1">
      <alignment vertical="center"/>
    </xf>
    <xf numFmtId="166" fontId="0" fillId="0" borderId="0" xfId="0" applyNumberFormat="1" applyBorder="1" applyAlignment="1">
      <alignment horizontal="left" wrapText="1"/>
    </xf>
    <xf numFmtId="166" fontId="11" fillId="20" borderId="49" xfId="0" applyNumberFormat="1" applyFont="1" applyFill="1" applyBorder="1" applyAlignment="1">
      <alignment horizontal="center"/>
    </xf>
    <xf numFmtId="166" fontId="11" fillId="20" borderId="50" xfId="0" applyNumberFormat="1" applyFont="1" applyFill="1" applyBorder="1" applyAlignment="1">
      <alignment horizontal="center"/>
    </xf>
    <xf numFmtId="166" fontId="7" fillId="24" borderId="0" xfId="0" applyNumberFormat="1" applyFont="1" applyFill="1" applyBorder="1" applyAlignment="1">
      <alignment horizontal="left" wrapText="1"/>
    </xf>
    <xf numFmtId="166" fontId="2" fillId="0" borderId="0" xfId="0" applyNumberFormat="1" applyFont="1" applyAlignment="1">
      <alignment horizontal="center"/>
    </xf>
    <xf numFmtId="166" fontId="4" fillId="20" borderId="51" xfId="0" applyNumberFormat="1" applyFont="1" applyFill="1" applyBorder="1" applyAlignment="1">
      <alignment horizontal="center"/>
    </xf>
    <xf numFmtId="166" fontId="4" fillId="20" borderId="0" xfId="0" applyNumberFormat="1" applyFont="1" applyFill="1" applyBorder="1" applyAlignment="1">
      <alignment horizontal="center"/>
    </xf>
    <xf numFmtId="0" fontId="0" fillId="20" borderId="0" xfId="0" applyFill="1" applyBorder="1" applyAlignment="1">
      <alignment horizontal="center"/>
    </xf>
    <xf numFmtId="0" fontId="0" fillId="20" borderId="41" xfId="0" applyFill="1" applyBorder="1" applyAlignment="1">
      <alignment horizontal="center"/>
    </xf>
    <xf numFmtId="168" fontId="2" fillId="24" borderId="20" xfId="0" applyNumberFormat="1" applyFont="1" applyFill="1" applyBorder="1" applyAlignment="1">
      <alignment horizontal="center" vertical="center"/>
    </xf>
    <xf numFmtId="168" fontId="0" fillId="0" borderId="20" xfId="0" applyNumberFormat="1" applyBorder="1" applyAlignment="1">
      <alignment horizontal="center" vertical="center"/>
    </xf>
    <xf numFmtId="168" fontId="2" fillId="24" borderId="49" xfId="0" applyNumberFormat="1" applyFont="1" applyFill="1" applyBorder="1" applyAlignment="1">
      <alignment horizontal="center" vertical="center"/>
    </xf>
    <xf numFmtId="168" fontId="0" fillId="0" borderId="50" xfId="0" applyNumberFormat="1" applyBorder="1" applyAlignment="1">
      <alignment horizontal="center" vertical="center"/>
    </xf>
    <xf numFmtId="166" fontId="6" fillId="24" borderId="49" xfId="0" applyNumberFormat="1" applyFont="1" applyFill="1" applyBorder="1" applyAlignment="1">
      <alignment horizontal="center" vertical="center"/>
    </xf>
    <xf numFmtId="166" fontId="6" fillId="24" borderId="52" xfId="0" applyNumberFormat="1" applyFont="1" applyFill="1" applyBorder="1" applyAlignment="1">
      <alignment horizontal="center" vertical="center"/>
    </xf>
    <xf numFmtId="0" fontId="0" fillId="0" borderId="53" xfId="0" applyBorder="1" applyAlignment="1">
      <alignment horizontal="center" vertical="center"/>
    </xf>
    <xf numFmtId="0" fontId="0" fillId="0" borderId="50" xfId="0" applyBorder="1" applyAlignment="1">
      <alignment horizontal="center" vertical="center"/>
    </xf>
    <xf numFmtId="166" fontId="6" fillId="24" borderId="49" xfId="0" applyNumberFormat="1" applyFont="1" applyFill="1" applyBorder="1" applyAlignment="1">
      <alignment horizontal="center"/>
    </xf>
    <xf numFmtId="166" fontId="6" fillId="24" borderId="52" xfId="0" applyNumberFormat="1" applyFont="1" applyFill="1" applyBorder="1" applyAlignment="1">
      <alignment horizontal="center"/>
    </xf>
    <xf numFmtId="0" fontId="0" fillId="0" borderId="53" xfId="0" applyBorder="1" applyAlignment="1">
      <alignment horizontal="center"/>
    </xf>
    <xf numFmtId="0" fontId="0" fillId="0" borderId="50" xfId="0" applyBorder="1" applyAlignment="1">
      <alignment horizontal="center"/>
    </xf>
    <xf numFmtId="166" fontId="7" fillId="24" borderId="51" xfId="0" applyNumberFormat="1" applyFont="1" applyFill="1" applyBorder="1" applyAlignment="1">
      <alignment horizontal="center"/>
    </xf>
    <xf numFmtId="166" fontId="7" fillId="24" borderId="0" xfId="0" applyNumberFormat="1" applyFont="1" applyFill="1" applyBorder="1" applyAlignment="1">
      <alignment horizontal="center"/>
    </xf>
    <xf numFmtId="166" fontId="7" fillId="24" borderId="41" xfId="0" applyNumberFormat="1" applyFont="1" applyFill="1" applyBorder="1" applyAlignment="1">
      <alignment horizontal="center"/>
    </xf>
    <xf numFmtId="166" fontId="2" fillId="24" borderId="44" xfId="0" applyNumberFormat="1" applyFont="1" applyFill="1" applyBorder="1" applyAlignment="1">
      <alignment horizontal="center" vertical="center"/>
    </xf>
    <xf numFmtId="166" fontId="2" fillId="24" borderId="54" xfId="0" applyNumberFormat="1" applyFont="1" applyFill="1" applyBorder="1" applyAlignment="1">
      <alignment horizontal="center"/>
    </xf>
    <xf numFmtId="166" fontId="2" fillId="24" borderId="22" xfId="0" applyNumberFormat="1" applyFont="1" applyFill="1" applyBorder="1" applyAlignment="1">
      <alignment horizontal="center"/>
    </xf>
    <xf numFmtId="166" fontId="2" fillId="24" borderId="15" xfId="0" applyNumberFormat="1" applyFont="1" applyFill="1" applyBorder="1" applyAlignment="1">
      <alignment horizontal="center" vertical="center"/>
    </xf>
    <xf numFmtId="166" fontId="2" fillId="24" borderId="23" xfId="0" applyNumberFormat="1" applyFont="1" applyFill="1" applyBorder="1" applyAlignment="1">
      <alignment horizontal="center"/>
    </xf>
    <xf numFmtId="166" fontId="2" fillId="24" borderId="44" xfId="0" applyNumberFormat="1" applyFont="1" applyFill="1" applyBorder="1" applyAlignment="1">
      <alignment horizontal="center"/>
    </xf>
    <xf numFmtId="166" fontId="2" fillId="24" borderId="24" xfId="0" applyNumberFormat="1" applyFont="1" applyFill="1" applyBorder="1" applyAlignment="1">
      <alignment horizontal="center"/>
    </xf>
    <xf numFmtId="166" fontId="6" fillId="24" borderId="21" xfId="0" applyNumberFormat="1" applyFont="1" applyFill="1" applyBorder="1" applyAlignment="1">
      <alignment horizontal="center" vertical="center"/>
    </xf>
    <xf numFmtId="166" fontId="6" fillId="24" borderId="55" xfId="0" applyNumberFormat="1" applyFont="1" applyFill="1" applyBorder="1" applyAlignment="1">
      <alignment horizontal="center" vertical="center"/>
    </xf>
    <xf numFmtId="0" fontId="0" fillId="0" borderId="38" xfId="0" applyBorder="1" applyAlignment="1">
      <alignment horizontal="center" vertical="center"/>
    </xf>
    <xf numFmtId="0" fontId="0" fillId="0" borderId="34" xfId="0" applyBorder="1" applyAlignment="1">
      <alignment horizontal="center" vertical="center"/>
    </xf>
    <xf numFmtId="166" fontId="3" fillId="26" borderId="54" xfId="0" applyNumberFormat="1" applyFont="1" applyFill="1" applyBorder="1" applyAlignment="1">
      <alignment horizontal="center"/>
    </xf>
    <xf numFmtId="166" fontId="3" fillId="26" borderId="15" xfId="0" applyNumberFormat="1" applyFont="1" applyFill="1" applyBorder="1" applyAlignment="1">
      <alignment horizontal="center"/>
    </xf>
    <xf numFmtId="166" fontId="3" fillId="26" borderId="22" xfId="0" applyNumberFormat="1" applyFont="1" applyFill="1" applyBorder="1" applyAlignment="1">
      <alignment horizontal="center"/>
    </xf>
    <xf numFmtId="166" fontId="3" fillId="26" borderId="23" xfId="0" applyNumberFormat="1" applyFont="1" applyFill="1" applyBorder="1" applyAlignment="1">
      <alignment horizontal="center"/>
    </xf>
    <xf numFmtId="166" fontId="3" fillId="26" borderId="44" xfId="0" applyNumberFormat="1" applyFont="1" applyFill="1" applyBorder="1" applyAlignment="1">
      <alignment horizontal="center"/>
    </xf>
    <xf numFmtId="166" fontId="3" fillId="26" borderId="24" xfId="0" applyNumberFormat="1" applyFont="1" applyFill="1" applyBorder="1" applyAlignment="1">
      <alignment horizontal="center"/>
    </xf>
    <xf numFmtId="166" fontId="11" fillId="26" borderId="19" xfId="0" applyNumberFormat="1" applyFont="1" applyFill="1" applyBorder="1" applyAlignment="1">
      <alignment horizontal="center"/>
    </xf>
    <xf numFmtId="166" fontId="11" fillId="26" borderId="20" xfId="0" applyNumberFormat="1" applyFont="1" applyFill="1" applyBorder="1" applyAlignment="1">
      <alignment horizontal="center"/>
    </xf>
    <xf numFmtId="0" fontId="0" fillId="26" borderId="20" xfId="0" applyFill="1" applyBorder="1" applyAlignment="1">
      <alignment horizontal="center"/>
    </xf>
    <xf numFmtId="0" fontId="0" fillId="26" borderId="14" xfId="0" applyFill="1" applyBorder="1" applyAlignment="1">
      <alignment horizontal="center"/>
    </xf>
    <xf numFmtId="9" fontId="4" fillId="24" borderId="54" xfId="57" applyFont="1" applyFill="1" applyBorder="1" applyAlignment="1">
      <alignment horizontal="center"/>
    </xf>
    <xf numFmtId="9" fontId="4" fillId="24" borderId="22" xfId="57" applyFont="1" applyFill="1" applyBorder="1" applyAlignment="1">
      <alignment horizontal="center"/>
    </xf>
    <xf numFmtId="166" fontId="4" fillId="24" borderId="54" xfId="0" applyNumberFormat="1" applyFont="1" applyFill="1" applyBorder="1" applyAlignment="1">
      <alignment horizontal="center"/>
    </xf>
    <xf numFmtId="166" fontId="4" fillId="24" borderId="22" xfId="0" applyNumberFormat="1" applyFont="1" applyFill="1" applyBorder="1" applyAlignment="1">
      <alignment horizontal="center"/>
    </xf>
    <xf numFmtId="166" fontId="11" fillId="26" borderId="49" xfId="0" applyNumberFormat="1" applyFont="1" applyFill="1" applyBorder="1" applyAlignment="1">
      <alignment horizontal="center"/>
    </xf>
    <xf numFmtId="166" fontId="11" fillId="26" borderId="50" xfId="0" applyNumberFormat="1" applyFont="1" applyFill="1" applyBorder="1" applyAlignment="1">
      <alignment horizontal="center"/>
    </xf>
    <xf numFmtId="166" fontId="6" fillId="24" borderId="23" xfId="0" applyNumberFormat="1" applyFont="1" applyFill="1" applyBorder="1" applyAlignment="1">
      <alignment horizontal="center"/>
    </xf>
    <xf numFmtId="166" fontId="6" fillId="24" borderId="24" xfId="0" applyNumberFormat="1" applyFont="1" applyFill="1" applyBorder="1" applyAlignment="1">
      <alignment horizontal="center"/>
    </xf>
    <xf numFmtId="166" fontId="2" fillId="24" borderId="0" xfId="0" applyNumberFormat="1" applyFont="1" applyFill="1" applyAlignment="1">
      <alignment horizontal="center"/>
    </xf>
    <xf numFmtId="9" fontId="6" fillId="24" borderId="23" xfId="57" applyFont="1" applyFill="1" applyBorder="1" applyAlignment="1">
      <alignment horizontal="center" vertical="center"/>
    </xf>
    <xf numFmtId="9" fontId="4" fillId="24" borderId="24" xfId="57" applyFont="1" applyFill="1" applyBorder="1" applyAlignment="1">
      <alignment horizontal="center" vertical="center"/>
    </xf>
    <xf numFmtId="166" fontId="4" fillId="24" borderId="15" xfId="0" applyNumberFormat="1" applyFont="1" applyFill="1" applyBorder="1" applyAlignment="1">
      <alignment horizontal="center" vertical="center"/>
    </xf>
    <xf numFmtId="166" fontId="4" fillId="24" borderId="22" xfId="0" applyNumberFormat="1" applyFont="1" applyFill="1" applyBorder="1" applyAlignment="1">
      <alignment horizontal="center" vertical="center"/>
    </xf>
    <xf numFmtId="166" fontId="4" fillId="24" borderId="23" xfId="0" applyNumberFormat="1" applyFont="1" applyFill="1" applyBorder="1" applyAlignment="1">
      <alignment horizontal="center"/>
    </xf>
    <xf numFmtId="166" fontId="4" fillId="24" borderId="24" xfId="0" applyNumberFormat="1" applyFont="1" applyFill="1" applyBorder="1" applyAlignment="1">
      <alignment horizontal="center"/>
    </xf>
    <xf numFmtId="166" fontId="4" fillId="24" borderId="56" xfId="0" applyNumberFormat="1" applyFont="1" applyFill="1" applyBorder="1" applyAlignment="1">
      <alignment horizontal="center" vertical="center"/>
    </xf>
    <xf numFmtId="166" fontId="4" fillId="24" borderId="24" xfId="0" applyNumberFormat="1" applyFont="1" applyFill="1" applyBorder="1" applyAlignment="1">
      <alignment horizontal="center" vertical="center"/>
    </xf>
    <xf numFmtId="166" fontId="9" fillId="20" borderId="10" xfId="0" applyNumberFormat="1" applyFont="1" applyFill="1" applyBorder="1" applyAlignment="1">
      <alignment horizontal="center"/>
    </xf>
    <xf numFmtId="166" fontId="9" fillId="20" borderId="12" xfId="0" applyNumberFormat="1" applyFont="1" applyFill="1" applyBorder="1" applyAlignment="1">
      <alignment horizontal="center"/>
    </xf>
    <xf numFmtId="9" fontId="4" fillId="24" borderId="54" xfId="57" applyFont="1" applyFill="1" applyBorder="1" applyAlignment="1">
      <alignment horizontal="center" vertical="top"/>
    </xf>
    <xf numFmtId="9" fontId="4" fillId="24" borderId="22" xfId="57" applyFont="1" applyFill="1" applyBorder="1" applyAlignment="1">
      <alignment horizontal="center" vertical="top"/>
    </xf>
    <xf numFmtId="0" fontId="2" fillId="0" borderId="46" xfId="0" applyFont="1" applyBorder="1" applyAlignment="1">
      <alignment horizontal="left" vertical="center" wrapText="1"/>
    </xf>
    <xf numFmtId="0" fontId="2" fillId="25" borderId="47" xfId="0" applyFont="1" applyFill="1" applyBorder="1" applyAlignment="1">
      <alignment horizontal="center"/>
    </xf>
    <xf numFmtId="0" fontId="2" fillId="25" borderId="45" xfId="0" applyFont="1" applyFill="1" applyBorder="1" applyAlignment="1">
      <alignment horizontal="center"/>
    </xf>
    <xf numFmtId="0" fontId="2" fillId="0" borderId="46" xfId="0" applyFont="1" applyFill="1" applyBorder="1" applyAlignment="1">
      <alignment horizontal="left" vertical="center" wrapText="1"/>
    </xf>
    <xf numFmtId="0" fontId="2" fillId="0" borderId="46" xfId="0" applyFont="1" applyBorder="1" applyAlignment="1">
      <alignment horizontal="center" vertical="center"/>
    </xf>
    <xf numFmtId="0" fontId="2" fillId="0" borderId="48" xfId="0" applyFont="1" applyBorder="1" applyAlignment="1">
      <alignment horizontal="center" vertical="center"/>
    </xf>
    <xf numFmtId="0" fontId="2" fillId="0" borderId="57" xfId="0" applyFont="1" applyBorder="1" applyAlignment="1">
      <alignment horizontal="center" vertical="center"/>
    </xf>
    <xf numFmtId="0" fontId="2" fillId="0" borderId="47" xfId="0" applyFont="1" applyFill="1" applyBorder="1" applyAlignment="1">
      <alignment vertical="center" wrapText="1"/>
    </xf>
    <xf numFmtId="0" fontId="2" fillId="0" borderId="45" xfId="0" applyFont="1" applyFill="1" applyBorder="1" applyAlignment="1">
      <alignment vertical="center" wrapText="1"/>
    </xf>
    <xf numFmtId="0" fontId="2" fillId="0" borderId="46" xfId="0" applyFont="1" applyBorder="1" applyAlignment="1">
      <alignment vertical="center"/>
    </xf>
    <xf numFmtId="0" fontId="2" fillId="6" borderId="46" xfId="0" applyFont="1" applyFill="1" applyBorder="1" applyAlignment="1">
      <alignment horizontal="center"/>
    </xf>
    <xf numFmtId="0" fontId="2" fillId="0" borderId="46" xfId="0" applyFont="1" applyFill="1" applyBorder="1" applyAlignment="1">
      <alignment vertical="center" wrapText="1"/>
    </xf>
    <xf numFmtId="0" fontId="2" fillId="0" borderId="46" xfId="0" applyNumberFormat="1" applyFont="1" applyBorder="1" applyAlignment="1">
      <alignment horizontal="left" vertical="center" wrapText="1"/>
    </xf>
    <xf numFmtId="0" fontId="2" fillId="0" borderId="46" xfId="0" applyFont="1" applyBorder="1" applyAlignment="1">
      <alignment horizontal="left" vertical="center"/>
    </xf>
    <xf numFmtId="0" fontId="2" fillId="0" borderId="47" xfId="0" applyFont="1" applyBorder="1" applyAlignment="1">
      <alignment horizontal="left" vertical="center" wrapText="1"/>
    </xf>
    <xf numFmtId="0" fontId="2" fillId="0" borderId="45" xfId="0" applyFont="1" applyBorder="1" applyAlignment="1">
      <alignment horizontal="left" vertical="center" wrapText="1"/>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67"/>
  <sheetViews>
    <sheetView tabSelected="1" zoomScale="75" zoomScaleNormal="75" zoomScalePageLayoutView="0" workbookViewId="0" topLeftCell="A1">
      <selection activeCell="A3" sqref="A3"/>
    </sheetView>
  </sheetViews>
  <sheetFormatPr defaultColWidth="9.140625" defaultRowHeight="12.75"/>
  <cols>
    <col min="1" max="1" width="10.28125" style="18" customWidth="1"/>
    <col min="2" max="2" width="9.57421875" style="18" customWidth="1"/>
    <col min="3" max="3" width="9.421875" style="18" customWidth="1"/>
    <col min="4" max="4" width="10.140625" style="18" customWidth="1"/>
    <col min="5" max="5" width="10.421875" style="18" customWidth="1"/>
    <col min="6" max="6" width="10.140625" style="18" customWidth="1"/>
    <col min="7" max="7" width="10.421875" style="18" customWidth="1"/>
    <col min="8" max="8" width="10.140625" style="18" customWidth="1"/>
    <col min="9" max="9" width="10.421875" style="18" customWidth="1"/>
    <col min="10" max="10" width="10.140625" style="18" customWidth="1"/>
    <col min="11" max="11" width="10.421875" style="18" customWidth="1"/>
    <col min="12" max="12" width="10.140625" style="18" customWidth="1"/>
    <col min="13" max="13" width="8.7109375" style="18" customWidth="1"/>
    <col min="14" max="14" width="9.421875" style="18" customWidth="1"/>
    <col min="15" max="15" width="9.28125" style="18" customWidth="1"/>
    <col min="16" max="16" width="8.8515625" style="18" bestFit="1" customWidth="1"/>
    <col min="17" max="17" width="10.57421875" style="18" bestFit="1" customWidth="1"/>
    <col min="18" max="18" width="9.140625" style="18" customWidth="1"/>
    <col min="19" max="19" width="9.7109375" style="18" customWidth="1"/>
    <col min="20" max="20" width="10.140625" style="18" customWidth="1"/>
    <col min="21" max="21" width="10.421875" style="18" customWidth="1"/>
    <col min="22" max="22" width="9.421875" style="18" customWidth="1"/>
    <col min="23" max="23" width="10.140625" style="18" customWidth="1"/>
    <col min="24" max="24" width="1.57421875" style="18" customWidth="1"/>
    <col min="25" max="25" width="9.28125" style="18" hidden="1" customWidth="1"/>
    <col min="26" max="26" width="9.140625" style="18" customWidth="1"/>
    <col min="27" max="27" width="7.140625" style="18" customWidth="1"/>
    <col min="28" max="16384" width="9.140625" style="18" customWidth="1"/>
  </cols>
  <sheetData>
    <row r="1" spans="1:27" s="14" customFormat="1" ht="21">
      <c r="A1" s="166" t="s">
        <v>45</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8"/>
    </row>
    <row r="2" spans="1:27" s="14" customFormat="1" ht="20.25" customHeight="1" thickBot="1">
      <c r="A2" s="169" t="s">
        <v>80</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1"/>
    </row>
    <row r="3" spans="1:27" ht="7.5" customHeight="1" thickBot="1">
      <c r="A3" s="15"/>
      <c r="B3" s="16"/>
      <c r="C3" s="16"/>
      <c r="D3" s="16"/>
      <c r="E3" s="16"/>
      <c r="F3" s="16"/>
      <c r="G3" s="16"/>
      <c r="H3" s="16"/>
      <c r="I3" s="16"/>
      <c r="J3" s="16"/>
      <c r="K3" s="16"/>
      <c r="L3" s="16"/>
      <c r="M3" s="16"/>
      <c r="N3" s="16"/>
      <c r="O3" s="16"/>
      <c r="P3" s="16"/>
      <c r="Q3" s="16"/>
      <c r="R3" s="16"/>
      <c r="S3" s="16"/>
      <c r="T3" s="16"/>
      <c r="U3" s="16"/>
      <c r="V3" s="16"/>
      <c r="W3" s="16"/>
      <c r="X3" s="16"/>
      <c r="Y3" s="16"/>
      <c r="Z3" s="16"/>
      <c r="AA3" s="17"/>
    </row>
    <row r="4" spans="1:27" s="19" customFormat="1" ht="19.5">
      <c r="A4" s="2" t="s">
        <v>22</v>
      </c>
      <c r="B4" s="178" t="s">
        <v>67</v>
      </c>
      <c r="C4" s="179"/>
      <c r="D4" s="178" t="s">
        <v>1</v>
      </c>
      <c r="E4" s="179"/>
      <c r="F4" s="176">
        <v>1</v>
      </c>
      <c r="G4" s="177"/>
      <c r="H4" s="176">
        <v>1.2</v>
      </c>
      <c r="I4" s="177"/>
      <c r="J4" s="176">
        <v>1.33</v>
      </c>
      <c r="K4" s="177"/>
      <c r="L4" s="176">
        <v>1.35</v>
      </c>
      <c r="M4" s="177"/>
      <c r="N4" s="176">
        <v>1.5</v>
      </c>
      <c r="O4" s="177"/>
      <c r="P4" s="176">
        <v>1.6</v>
      </c>
      <c r="Q4" s="177"/>
      <c r="R4" s="176">
        <v>1.85</v>
      </c>
      <c r="S4" s="177"/>
      <c r="T4" s="176">
        <v>2</v>
      </c>
      <c r="U4" s="177"/>
      <c r="V4" s="195">
        <v>2.5</v>
      </c>
      <c r="W4" s="196"/>
      <c r="X4" s="193"/>
      <c r="Y4" s="187" t="s">
        <v>6</v>
      </c>
      <c r="Z4" s="187"/>
      <c r="AA4" s="188"/>
    </row>
    <row r="5" spans="1:27" s="20" customFormat="1" ht="21.75" customHeight="1" thickBot="1">
      <c r="A5" s="3" t="s">
        <v>23</v>
      </c>
      <c r="B5" s="189" t="s">
        <v>66</v>
      </c>
      <c r="C5" s="190"/>
      <c r="D5" s="189" t="s">
        <v>2</v>
      </c>
      <c r="E5" s="190"/>
      <c r="F5" s="182" t="s">
        <v>3</v>
      </c>
      <c r="G5" s="183"/>
      <c r="H5" s="182" t="s">
        <v>3</v>
      </c>
      <c r="I5" s="183"/>
      <c r="J5" s="182" t="s">
        <v>3</v>
      </c>
      <c r="K5" s="183"/>
      <c r="L5" s="182" t="s">
        <v>3</v>
      </c>
      <c r="M5" s="183"/>
      <c r="N5" s="182" t="s">
        <v>3</v>
      </c>
      <c r="O5" s="183"/>
      <c r="P5" s="182" t="s">
        <v>3</v>
      </c>
      <c r="Q5" s="183"/>
      <c r="R5" s="182" t="s">
        <v>3</v>
      </c>
      <c r="S5" s="183"/>
      <c r="T5" s="182" t="s">
        <v>3</v>
      </c>
      <c r="U5" s="183"/>
      <c r="V5" s="185" t="s">
        <v>3</v>
      </c>
      <c r="W5" s="186"/>
      <c r="X5" s="194"/>
      <c r="Y5" s="95"/>
      <c r="Z5" s="191" t="s">
        <v>76</v>
      </c>
      <c r="AA5" s="192"/>
    </row>
    <row r="6" spans="1:27" s="21" customFormat="1" ht="17.25" customHeight="1" thickBot="1">
      <c r="A6" s="4" t="s">
        <v>0</v>
      </c>
      <c r="B6" s="5" t="s">
        <v>4</v>
      </c>
      <c r="C6" s="5" t="s">
        <v>5</v>
      </c>
      <c r="D6" s="5" t="s">
        <v>4</v>
      </c>
      <c r="E6" s="5" t="s">
        <v>5</v>
      </c>
      <c r="F6" s="5" t="s">
        <v>4</v>
      </c>
      <c r="G6" s="5" t="s">
        <v>5</v>
      </c>
      <c r="H6" s="5" t="s">
        <v>4</v>
      </c>
      <c r="I6" s="5" t="s">
        <v>5</v>
      </c>
      <c r="J6" s="5" t="s">
        <v>4</v>
      </c>
      <c r="K6" s="5" t="s">
        <v>5</v>
      </c>
      <c r="L6" s="5" t="s">
        <v>4</v>
      </c>
      <c r="M6" s="5" t="s">
        <v>5</v>
      </c>
      <c r="N6" s="5" t="s">
        <v>4</v>
      </c>
      <c r="O6" s="5" t="s">
        <v>5</v>
      </c>
      <c r="P6" s="5" t="s">
        <v>4</v>
      </c>
      <c r="Q6" s="5" t="s">
        <v>5</v>
      </c>
      <c r="R6" s="5" t="s">
        <v>4</v>
      </c>
      <c r="S6" s="5" t="s">
        <v>5</v>
      </c>
      <c r="T6" s="5" t="s">
        <v>4</v>
      </c>
      <c r="U6" s="5" t="s">
        <v>5</v>
      </c>
      <c r="V6" s="63" t="s">
        <v>4</v>
      </c>
      <c r="W6" s="63" t="s">
        <v>5</v>
      </c>
      <c r="X6" s="93"/>
      <c r="Y6" s="82"/>
      <c r="Z6" s="94"/>
      <c r="AA6" s="83"/>
    </row>
    <row r="7" spans="1:27" ht="24.75" customHeight="1" thickBot="1">
      <c r="A7" s="22" t="s">
        <v>7</v>
      </c>
      <c r="B7" s="51">
        <v>8487</v>
      </c>
      <c r="C7" s="51">
        <v>708</v>
      </c>
      <c r="D7" s="51">
        <v>9200</v>
      </c>
      <c r="E7" s="49">
        <v>767</v>
      </c>
      <c r="F7" s="51">
        <v>10890</v>
      </c>
      <c r="G7" s="50">
        <f aca="true" t="shared" si="0" ref="G7:G14">ROUNDUP(F7/12,0)</f>
        <v>908</v>
      </c>
      <c r="H7" s="51">
        <f>ROUNDUP(F7*1.2,0)</f>
        <v>13068</v>
      </c>
      <c r="I7" s="58">
        <f>ROUNDUP(H7/12,0)</f>
        <v>1089</v>
      </c>
      <c r="J7" s="51">
        <f>ROUNDUP(F7*1.33,0)</f>
        <v>14484</v>
      </c>
      <c r="K7" s="50">
        <f>ROUNDUP(J7/12,0)</f>
        <v>1207</v>
      </c>
      <c r="L7" s="51">
        <f>ROUNDUP(F7*1.35,0)</f>
        <v>14702</v>
      </c>
      <c r="M7" s="50">
        <f>ROUNDUP(L7/12,0)</f>
        <v>1226</v>
      </c>
      <c r="N7" s="51">
        <f>ROUNDUP(F7*1.5,0)</f>
        <v>16335</v>
      </c>
      <c r="O7" s="58">
        <f>ROUNDUP(N7/12,0)</f>
        <v>1362</v>
      </c>
      <c r="P7" s="49">
        <f aca="true" t="shared" si="1" ref="P7:P14">F7*1.6</f>
        <v>17424</v>
      </c>
      <c r="Q7" s="58">
        <f>ROUNDUP(P7/12,0)</f>
        <v>1452</v>
      </c>
      <c r="R7" s="51">
        <f>ROUNDUP(F7*1.85,0)</f>
        <v>20147</v>
      </c>
      <c r="S7" s="50">
        <f>ROUNDUP(R7/12,0)</f>
        <v>1679</v>
      </c>
      <c r="T7" s="51">
        <f>ROUNDUP(F7*2,0)</f>
        <v>21780</v>
      </c>
      <c r="U7" s="50">
        <f>ROUNDUP(T7/12,0)</f>
        <v>1815</v>
      </c>
      <c r="V7" s="51">
        <f>ROUNDUP(F7*2.5,0)</f>
        <v>27225</v>
      </c>
      <c r="W7" s="58">
        <f>ROUNDUP(V7/12,0)</f>
        <v>2269</v>
      </c>
      <c r="X7" s="23"/>
      <c r="Y7" s="54">
        <f>ROUNDUP(D7/2,0)</f>
        <v>4600</v>
      </c>
      <c r="Z7" s="50">
        <f>Y7*3</f>
        <v>13800</v>
      </c>
      <c r="AA7" s="55">
        <v>1</v>
      </c>
    </row>
    <row r="8" spans="1:27" ht="24.75" customHeight="1" thickBot="1">
      <c r="A8" s="22" t="s">
        <v>8</v>
      </c>
      <c r="B8" s="90">
        <v>10595</v>
      </c>
      <c r="C8" s="90">
        <v>883</v>
      </c>
      <c r="D8" s="74">
        <v>13400</v>
      </c>
      <c r="E8" s="49">
        <v>1117</v>
      </c>
      <c r="F8" s="52">
        <v>14710</v>
      </c>
      <c r="G8" s="50">
        <f>ROUNDUP(F8/12,0)</f>
        <v>1226</v>
      </c>
      <c r="H8" s="51">
        <f>ROUNDUP(F8*1.2,0)</f>
        <v>17652</v>
      </c>
      <c r="I8" s="79">
        <f>ROUNDUP(H8/12,0)</f>
        <v>1471</v>
      </c>
      <c r="J8" s="51">
        <f aca="true" t="shared" si="2" ref="J8:J15">ROUNDUP(F8*1.33,0)</f>
        <v>19565</v>
      </c>
      <c r="K8" s="50">
        <f aca="true" t="shared" si="3" ref="K8:K15">ROUNDUP(J8/12,0)</f>
        <v>1631</v>
      </c>
      <c r="L8" s="51">
        <f>ROUNDUP(F8*1.35,0)</f>
        <v>19859</v>
      </c>
      <c r="M8" s="50">
        <f>ROUNDUP(L8/12,0)</f>
        <v>1655</v>
      </c>
      <c r="N8" s="51">
        <f aca="true" t="shared" si="4" ref="N8:N15">ROUNDUP(F8*1.5,0)</f>
        <v>22065</v>
      </c>
      <c r="O8" s="58">
        <f aca="true" t="shared" si="5" ref="O8:O15">ROUNDUP(N8/12,0)</f>
        <v>1839</v>
      </c>
      <c r="P8" s="49">
        <f t="shared" si="1"/>
        <v>23536</v>
      </c>
      <c r="Q8" s="58">
        <f aca="true" t="shared" si="6" ref="Q8:Q14">ROUNDUP(P8/12,0)</f>
        <v>1962</v>
      </c>
      <c r="R8" s="51">
        <f aca="true" t="shared" si="7" ref="R8:R15">ROUNDUP(F8*1.85,0)</f>
        <v>27214</v>
      </c>
      <c r="S8" s="50">
        <f aca="true" t="shared" si="8" ref="S8:S15">ROUNDUP(R8/12,0)</f>
        <v>2268</v>
      </c>
      <c r="T8" s="51">
        <f aca="true" t="shared" si="9" ref="T8:T15">ROUNDUP(F8*2,0)</f>
        <v>29420</v>
      </c>
      <c r="U8" s="50">
        <f aca="true" t="shared" si="10" ref="U8:U15">ROUNDUP(T8/12,0)</f>
        <v>2452</v>
      </c>
      <c r="V8" s="51">
        <f>ROUNDUP(F8*2.5,0)</f>
        <v>36775</v>
      </c>
      <c r="W8" s="58">
        <f>ROUNDUP(V8/12,0)</f>
        <v>3065</v>
      </c>
      <c r="X8" s="24"/>
      <c r="Y8" s="54">
        <f aca="true" t="shared" si="11" ref="Y8:Y14">ROUNDUP(D8/2,0)</f>
        <v>6700</v>
      </c>
      <c r="Z8" s="50">
        <f aca="true" t="shared" si="12" ref="Z8:Z14">Y8*3</f>
        <v>20100</v>
      </c>
      <c r="AA8" s="56">
        <v>2</v>
      </c>
    </row>
    <row r="9" spans="1:27" ht="24.75" customHeight="1" thickBot="1">
      <c r="A9" s="22" t="s">
        <v>9</v>
      </c>
      <c r="B9" s="51">
        <v>12606</v>
      </c>
      <c r="C9" s="51">
        <v>1051</v>
      </c>
      <c r="D9" s="52">
        <v>15410</v>
      </c>
      <c r="E9" s="49">
        <v>1285</v>
      </c>
      <c r="F9" s="52">
        <v>18530</v>
      </c>
      <c r="G9" s="50">
        <f t="shared" si="0"/>
        <v>1545</v>
      </c>
      <c r="H9" s="51"/>
      <c r="I9" s="79"/>
      <c r="J9" s="51">
        <f t="shared" si="2"/>
        <v>24645</v>
      </c>
      <c r="K9" s="50">
        <f t="shared" si="3"/>
        <v>2054</v>
      </c>
      <c r="L9" s="51"/>
      <c r="M9" s="50"/>
      <c r="N9" s="51">
        <f t="shared" si="4"/>
        <v>27795</v>
      </c>
      <c r="O9" s="58">
        <f t="shared" si="5"/>
        <v>2317</v>
      </c>
      <c r="P9" s="49">
        <f t="shared" si="1"/>
        <v>29648</v>
      </c>
      <c r="Q9" s="58">
        <f t="shared" si="6"/>
        <v>2471</v>
      </c>
      <c r="R9" s="51">
        <f t="shared" si="7"/>
        <v>34281</v>
      </c>
      <c r="S9" s="50">
        <f t="shared" si="8"/>
        <v>2857</v>
      </c>
      <c r="T9" s="51">
        <f t="shared" si="9"/>
        <v>37060</v>
      </c>
      <c r="U9" s="50">
        <f t="shared" si="10"/>
        <v>3089</v>
      </c>
      <c r="V9" s="51"/>
      <c r="W9" s="58"/>
      <c r="X9" s="24"/>
      <c r="Y9" s="54">
        <f t="shared" si="11"/>
        <v>7705</v>
      </c>
      <c r="Z9" s="50">
        <f t="shared" si="12"/>
        <v>23115</v>
      </c>
      <c r="AA9" s="56">
        <v>3</v>
      </c>
    </row>
    <row r="10" spans="1:27" ht="24.75" customHeight="1" thickBot="1">
      <c r="A10" s="22" t="s">
        <v>10</v>
      </c>
      <c r="B10" s="51">
        <v>14637</v>
      </c>
      <c r="C10" s="51">
        <v>1220</v>
      </c>
      <c r="D10" s="52">
        <v>17420</v>
      </c>
      <c r="E10" s="49">
        <v>1452</v>
      </c>
      <c r="F10" s="52">
        <v>22350</v>
      </c>
      <c r="G10" s="50">
        <f t="shared" si="0"/>
        <v>1863</v>
      </c>
      <c r="H10" s="51"/>
      <c r="I10" s="79"/>
      <c r="J10" s="51">
        <f t="shared" si="2"/>
        <v>29726</v>
      </c>
      <c r="K10" s="50">
        <f t="shared" si="3"/>
        <v>2478</v>
      </c>
      <c r="L10" s="51"/>
      <c r="M10" s="50"/>
      <c r="N10" s="51">
        <f t="shared" si="4"/>
        <v>33525</v>
      </c>
      <c r="O10" s="58">
        <f t="shared" si="5"/>
        <v>2794</v>
      </c>
      <c r="P10" s="49">
        <f t="shared" si="1"/>
        <v>35760</v>
      </c>
      <c r="Q10" s="58">
        <f t="shared" si="6"/>
        <v>2980</v>
      </c>
      <c r="R10" s="51">
        <f t="shared" si="7"/>
        <v>41348</v>
      </c>
      <c r="S10" s="50">
        <f t="shared" si="8"/>
        <v>3446</v>
      </c>
      <c r="T10" s="51">
        <f t="shared" si="9"/>
        <v>44700</v>
      </c>
      <c r="U10" s="50">
        <f t="shared" si="10"/>
        <v>3725</v>
      </c>
      <c r="V10" s="51"/>
      <c r="W10" s="58"/>
      <c r="X10" s="23"/>
      <c r="Y10" s="54">
        <f t="shared" si="11"/>
        <v>8710</v>
      </c>
      <c r="Z10" s="50">
        <f t="shared" si="12"/>
        <v>26130</v>
      </c>
      <c r="AA10" s="56">
        <v>4</v>
      </c>
    </row>
    <row r="11" spans="1:27" ht="24.75" customHeight="1" thickBot="1">
      <c r="A11" s="22" t="s">
        <v>11</v>
      </c>
      <c r="B11" s="51">
        <v>16736</v>
      </c>
      <c r="C11" s="51">
        <v>1395</v>
      </c>
      <c r="D11" s="52">
        <v>19430</v>
      </c>
      <c r="E11" s="49">
        <v>1620</v>
      </c>
      <c r="F11" s="52">
        <v>26170</v>
      </c>
      <c r="G11" s="50">
        <f t="shared" si="0"/>
        <v>2181</v>
      </c>
      <c r="H11" s="51"/>
      <c r="I11" s="79"/>
      <c r="J11" s="51">
        <f t="shared" si="2"/>
        <v>34807</v>
      </c>
      <c r="K11" s="50">
        <f t="shared" si="3"/>
        <v>2901</v>
      </c>
      <c r="L11" s="51"/>
      <c r="M11" s="50"/>
      <c r="N11" s="51">
        <f t="shared" si="4"/>
        <v>39255</v>
      </c>
      <c r="O11" s="58">
        <f t="shared" si="5"/>
        <v>3272</v>
      </c>
      <c r="P11" s="49">
        <f t="shared" si="1"/>
        <v>41872</v>
      </c>
      <c r="Q11" s="58">
        <f t="shared" si="6"/>
        <v>3490</v>
      </c>
      <c r="R11" s="51">
        <f t="shared" si="7"/>
        <v>48415</v>
      </c>
      <c r="S11" s="50">
        <f t="shared" si="8"/>
        <v>4035</v>
      </c>
      <c r="T11" s="51">
        <f t="shared" si="9"/>
        <v>52340</v>
      </c>
      <c r="U11" s="50">
        <f t="shared" si="10"/>
        <v>4362</v>
      </c>
      <c r="V11" s="51"/>
      <c r="W11" s="58"/>
      <c r="X11" s="23"/>
      <c r="Y11" s="54">
        <f t="shared" si="11"/>
        <v>9715</v>
      </c>
      <c r="Z11" s="50">
        <f t="shared" si="12"/>
        <v>29145</v>
      </c>
      <c r="AA11" s="56">
        <v>5</v>
      </c>
    </row>
    <row r="12" spans="1:27" ht="24.75" customHeight="1" thickBot="1">
      <c r="A12" s="22" t="s">
        <v>12</v>
      </c>
      <c r="B12" s="51">
        <v>18271</v>
      </c>
      <c r="C12" s="51">
        <v>1523</v>
      </c>
      <c r="D12" s="52">
        <v>21440</v>
      </c>
      <c r="E12" s="49">
        <v>1787</v>
      </c>
      <c r="F12" s="52">
        <v>29990</v>
      </c>
      <c r="G12" s="50">
        <f t="shared" si="0"/>
        <v>2500</v>
      </c>
      <c r="H12" s="51"/>
      <c r="I12" s="79"/>
      <c r="J12" s="51">
        <f t="shared" si="2"/>
        <v>39887</v>
      </c>
      <c r="K12" s="50">
        <f t="shared" si="3"/>
        <v>3324</v>
      </c>
      <c r="L12" s="51"/>
      <c r="M12" s="50"/>
      <c r="N12" s="51">
        <f t="shared" si="4"/>
        <v>44985</v>
      </c>
      <c r="O12" s="58">
        <f t="shared" si="5"/>
        <v>3749</v>
      </c>
      <c r="P12" s="49">
        <f t="shared" si="1"/>
        <v>47984</v>
      </c>
      <c r="Q12" s="58">
        <f t="shared" si="6"/>
        <v>3999</v>
      </c>
      <c r="R12" s="51">
        <f t="shared" si="7"/>
        <v>55482</v>
      </c>
      <c r="S12" s="50">
        <f t="shared" si="8"/>
        <v>4624</v>
      </c>
      <c r="T12" s="51">
        <f t="shared" si="9"/>
        <v>59980</v>
      </c>
      <c r="U12" s="50">
        <f t="shared" si="10"/>
        <v>4999</v>
      </c>
      <c r="V12" s="51"/>
      <c r="W12" s="58"/>
      <c r="X12" s="23"/>
      <c r="Y12" s="54">
        <f t="shared" si="11"/>
        <v>10720</v>
      </c>
      <c r="Z12" s="50">
        <f t="shared" si="12"/>
        <v>32160</v>
      </c>
      <c r="AA12" s="56">
        <v>6</v>
      </c>
    </row>
    <row r="13" spans="1:27" ht="24.75" customHeight="1" thickBot="1">
      <c r="A13" s="22" t="s">
        <v>13</v>
      </c>
      <c r="B13" s="51">
        <v>19889</v>
      </c>
      <c r="C13" s="51">
        <v>1658</v>
      </c>
      <c r="D13" s="52">
        <v>23450</v>
      </c>
      <c r="E13" s="49">
        <v>1955</v>
      </c>
      <c r="F13" s="52">
        <v>33810</v>
      </c>
      <c r="G13" s="50">
        <f t="shared" si="0"/>
        <v>2818</v>
      </c>
      <c r="H13" s="51"/>
      <c r="I13" s="79"/>
      <c r="J13" s="51">
        <f t="shared" si="2"/>
        <v>44968</v>
      </c>
      <c r="K13" s="50">
        <f t="shared" si="3"/>
        <v>3748</v>
      </c>
      <c r="L13" s="51"/>
      <c r="M13" s="50"/>
      <c r="N13" s="51">
        <f t="shared" si="4"/>
        <v>50715</v>
      </c>
      <c r="O13" s="58">
        <f t="shared" si="5"/>
        <v>4227</v>
      </c>
      <c r="P13" s="49">
        <f t="shared" si="1"/>
        <v>54096</v>
      </c>
      <c r="Q13" s="58">
        <f t="shared" si="6"/>
        <v>4508</v>
      </c>
      <c r="R13" s="51">
        <f t="shared" si="7"/>
        <v>62549</v>
      </c>
      <c r="S13" s="50">
        <f t="shared" si="8"/>
        <v>5213</v>
      </c>
      <c r="T13" s="51">
        <f t="shared" si="9"/>
        <v>67620</v>
      </c>
      <c r="U13" s="50">
        <f t="shared" si="10"/>
        <v>5635</v>
      </c>
      <c r="V13" s="51"/>
      <c r="W13" s="58"/>
      <c r="X13" s="23"/>
      <c r="Y13" s="54">
        <f t="shared" si="11"/>
        <v>11725</v>
      </c>
      <c r="Z13" s="50">
        <f t="shared" si="12"/>
        <v>35175</v>
      </c>
      <c r="AA13" s="56">
        <v>7</v>
      </c>
    </row>
    <row r="14" spans="1:27" ht="24.75" customHeight="1" thickBot="1">
      <c r="A14" s="25" t="s">
        <v>14</v>
      </c>
      <c r="B14" s="51">
        <v>21965</v>
      </c>
      <c r="C14" s="51">
        <v>1831</v>
      </c>
      <c r="D14" s="53">
        <v>25460</v>
      </c>
      <c r="E14" s="49">
        <v>2122</v>
      </c>
      <c r="F14" s="53">
        <v>37630</v>
      </c>
      <c r="G14" s="50">
        <f t="shared" si="0"/>
        <v>3136</v>
      </c>
      <c r="H14" s="51"/>
      <c r="I14" s="80"/>
      <c r="J14" s="51">
        <f t="shared" si="2"/>
        <v>50048</v>
      </c>
      <c r="K14" s="50">
        <f t="shared" si="3"/>
        <v>4171</v>
      </c>
      <c r="L14" s="51"/>
      <c r="M14" s="50"/>
      <c r="N14" s="51">
        <f t="shared" si="4"/>
        <v>56445</v>
      </c>
      <c r="O14" s="58">
        <f t="shared" si="5"/>
        <v>4704</v>
      </c>
      <c r="P14" s="49">
        <f t="shared" si="1"/>
        <v>60208</v>
      </c>
      <c r="Q14" s="58">
        <f t="shared" si="6"/>
        <v>5018</v>
      </c>
      <c r="R14" s="51">
        <f t="shared" si="7"/>
        <v>69616</v>
      </c>
      <c r="S14" s="50">
        <f t="shared" si="8"/>
        <v>5802</v>
      </c>
      <c r="T14" s="51">
        <f t="shared" si="9"/>
        <v>75260</v>
      </c>
      <c r="U14" s="50">
        <f t="shared" si="10"/>
        <v>6272</v>
      </c>
      <c r="V14" s="51"/>
      <c r="W14" s="58"/>
      <c r="X14" s="23"/>
      <c r="Y14" s="54">
        <f t="shared" si="11"/>
        <v>12730</v>
      </c>
      <c r="Z14" s="50">
        <f t="shared" si="12"/>
        <v>38190</v>
      </c>
      <c r="AA14" s="57">
        <v>8</v>
      </c>
    </row>
    <row r="15" spans="1:27" ht="3" customHeight="1" thickBot="1">
      <c r="A15" s="26"/>
      <c r="B15" s="26"/>
      <c r="C15" s="81"/>
      <c r="D15" s="27"/>
      <c r="E15" s="49">
        <f>ROUNDUP(D15/12,0)</f>
        <v>0</v>
      </c>
      <c r="F15" s="28">
        <v>337</v>
      </c>
      <c r="G15" s="29" t="s">
        <v>55</v>
      </c>
      <c r="H15" s="27"/>
      <c r="I15" s="27"/>
      <c r="J15" s="27">
        <f t="shared" si="2"/>
        <v>449</v>
      </c>
      <c r="K15" s="27">
        <f t="shared" si="3"/>
        <v>38</v>
      </c>
      <c r="L15" s="27"/>
      <c r="M15" s="27"/>
      <c r="N15" s="27">
        <f t="shared" si="4"/>
        <v>506</v>
      </c>
      <c r="O15" s="27">
        <f t="shared" si="5"/>
        <v>43</v>
      </c>
      <c r="P15" s="27"/>
      <c r="Q15" s="27"/>
      <c r="R15" s="27">
        <f t="shared" si="7"/>
        <v>624</v>
      </c>
      <c r="S15" s="27">
        <f t="shared" si="8"/>
        <v>52</v>
      </c>
      <c r="T15" s="27">
        <f t="shared" si="9"/>
        <v>674</v>
      </c>
      <c r="U15" s="30">
        <f t="shared" si="10"/>
        <v>57</v>
      </c>
      <c r="V15" s="30"/>
      <c r="W15" s="30"/>
      <c r="X15" s="31"/>
      <c r="Y15" s="27"/>
      <c r="Z15" s="27" t="s">
        <v>57</v>
      </c>
      <c r="AA15" s="6"/>
    </row>
    <row r="16" spans="1:27" ht="24.75" customHeight="1">
      <c r="A16" s="32" t="s">
        <v>15</v>
      </c>
      <c r="B16" s="33"/>
      <c r="C16" s="34"/>
      <c r="D16" s="33"/>
      <c r="E16" s="33"/>
      <c r="F16" s="33"/>
      <c r="G16" s="34"/>
      <c r="H16" s="33"/>
      <c r="I16" s="34"/>
      <c r="J16" s="33"/>
      <c r="K16" s="34"/>
      <c r="L16" s="33"/>
      <c r="M16" s="34"/>
      <c r="N16" s="33"/>
      <c r="O16" s="59"/>
      <c r="P16" s="33"/>
      <c r="Q16" s="92"/>
      <c r="R16" s="33"/>
      <c r="S16" s="34"/>
      <c r="T16" s="33"/>
      <c r="U16" s="68"/>
      <c r="V16" s="68"/>
      <c r="W16" s="68"/>
      <c r="X16" s="65"/>
      <c r="Y16" s="35"/>
      <c r="Z16" s="35"/>
      <c r="AA16" s="7"/>
    </row>
    <row r="17" spans="1:27" ht="24.75" customHeight="1">
      <c r="A17" s="32" t="s">
        <v>16</v>
      </c>
      <c r="B17" s="71"/>
      <c r="C17" s="78">
        <v>99</v>
      </c>
      <c r="D17" s="71">
        <v>2010</v>
      </c>
      <c r="E17" s="71">
        <v>168</v>
      </c>
      <c r="F17" s="72">
        <v>3820</v>
      </c>
      <c r="G17" s="71">
        <v>319</v>
      </c>
      <c r="H17" s="71"/>
      <c r="I17" s="78"/>
      <c r="J17" s="71">
        <f>ROUNDUP(F17*1.33,0)</f>
        <v>5081</v>
      </c>
      <c r="K17" s="78">
        <f>ROUNDUP(J17/12,0)</f>
        <v>424</v>
      </c>
      <c r="L17" s="71"/>
      <c r="M17" s="78"/>
      <c r="N17" s="71">
        <f>N14-N13</f>
        <v>5730</v>
      </c>
      <c r="O17" s="60">
        <f>ROUNDUP(N17/12,0)</f>
        <v>478</v>
      </c>
      <c r="P17" s="71">
        <f>P14-P13</f>
        <v>6112</v>
      </c>
      <c r="Q17" s="12">
        <f>ROUNDUP(P17/12,0)</f>
        <v>510</v>
      </c>
      <c r="R17" s="71">
        <f>R14-R13</f>
        <v>7067</v>
      </c>
      <c r="S17" s="12">
        <f>ROUNDUP(R17/12,0)</f>
        <v>589</v>
      </c>
      <c r="T17" s="71">
        <f>T14-T13</f>
        <v>7640</v>
      </c>
      <c r="U17" s="64">
        <f>ROUNDUP(T17/12,0)</f>
        <v>637</v>
      </c>
      <c r="V17" s="72"/>
      <c r="W17" s="64"/>
      <c r="X17" s="66"/>
      <c r="Y17" s="62">
        <f>Y14-Y13</f>
        <v>1005</v>
      </c>
      <c r="Z17" s="73">
        <f>Z14-Z13</f>
        <v>3015</v>
      </c>
      <c r="AA17" s="11" t="s">
        <v>44</v>
      </c>
    </row>
    <row r="18" spans="1:27" ht="24.75" customHeight="1" thickBot="1">
      <c r="A18" s="36" t="s">
        <v>17</v>
      </c>
      <c r="B18" s="36"/>
      <c r="C18" s="70"/>
      <c r="D18" s="13"/>
      <c r="E18" s="13"/>
      <c r="F18" s="13"/>
      <c r="G18" s="70"/>
      <c r="H18" s="13"/>
      <c r="I18" s="37"/>
      <c r="J18" s="13"/>
      <c r="K18" s="37"/>
      <c r="L18" s="13"/>
      <c r="M18" s="37"/>
      <c r="N18" s="13"/>
      <c r="O18" s="61"/>
      <c r="P18" s="13"/>
      <c r="Q18" s="91"/>
      <c r="R18" s="13"/>
      <c r="S18" s="37"/>
      <c r="T18" s="13"/>
      <c r="U18" s="69"/>
      <c r="V18" s="69"/>
      <c r="W18" s="69"/>
      <c r="X18" s="67"/>
      <c r="Y18" s="38"/>
      <c r="Z18" s="38"/>
      <c r="AA18" s="8"/>
    </row>
    <row r="19" spans="1:27" ht="24.75" customHeight="1">
      <c r="A19" s="39"/>
      <c r="B19" s="39"/>
      <c r="C19" s="10"/>
      <c r="D19" s="10"/>
      <c r="E19" s="10"/>
      <c r="F19" s="10"/>
      <c r="G19" s="10"/>
      <c r="H19" s="10"/>
      <c r="I19" s="10"/>
      <c r="J19" s="10"/>
      <c r="K19" s="10"/>
      <c r="L19" s="10"/>
      <c r="M19" s="10"/>
      <c r="N19" s="10"/>
      <c r="O19" s="10"/>
      <c r="P19" s="10"/>
      <c r="Q19" s="10"/>
      <c r="R19" s="10"/>
      <c r="S19" s="10"/>
      <c r="T19" s="10"/>
      <c r="U19" s="10"/>
      <c r="V19" s="10"/>
      <c r="W19" s="10"/>
      <c r="X19" s="40"/>
      <c r="Y19" s="10"/>
      <c r="Z19" s="10"/>
      <c r="AA19" s="10"/>
    </row>
    <row r="20" spans="1:27" ht="22.5" customHeight="1">
      <c r="A20" s="184"/>
      <c r="B20" s="184"/>
      <c r="C20" s="184"/>
      <c r="D20" s="184"/>
      <c r="E20" s="184"/>
      <c r="F20" s="184"/>
      <c r="G20" s="184"/>
      <c r="H20" s="41" t="s">
        <v>46</v>
      </c>
      <c r="I20" s="41"/>
      <c r="J20" s="41"/>
      <c r="K20" s="41"/>
      <c r="L20" s="41"/>
      <c r="M20" s="41"/>
      <c r="N20" s="41"/>
      <c r="O20" s="41"/>
      <c r="P20" s="41"/>
      <c r="Q20" s="41"/>
      <c r="R20" s="41"/>
      <c r="S20" s="41"/>
      <c r="T20" s="41"/>
      <c r="U20" s="41"/>
      <c r="V20" s="41"/>
      <c r="W20" s="41"/>
      <c r="X20" s="41"/>
      <c r="Y20" s="41"/>
      <c r="Z20" s="41"/>
      <c r="AA20" s="41"/>
    </row>
    <row r="21" spans="1:27" ht="16.5" thickBot="1">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row>
    <row r="22" spans="1:27" s="19" customFormat="1" ht="20.25" thickBot="1">
      <c r="A22" s="172" t="s">
        <v>18</v>
      </c>
      <c r="B22" s="173"/>
      <c r="C22" s="174"/>
      <c r="D22" s="174"/>
      <c r="E22" s="175"/>
      <c r="F22" s="173" t="s">
        <v>19</v>
      </c>
      <c r="G22" s="173"/>
      <c r="H22" s="173"/>
      <c r="I22" s="180" t="s">
        <v>6</v>
      </c>
      <c r="J22" s="181"/>
      <c r="K22" s="45"/>
      <c r="L22" s="45"/>
      <c r="M22" s="46"/>
      <c r="N22" s="46"/>
      <c r="O22" s="46"/>
      <c r="P22" s="46"/>
      <c r="Q22" s="46"/>
      <c r="R22" s="46"/>
      <c r="S22" s="46"/>
      <c r="T22" s="46"/>
      <c r="U22" s="46"/>
      <c r="V22" s="46"/>
      <c r="W22" s="46"/>
      <c r="X22" s="46"/>
      <c r="AA22" s="42"/>
    </row>
    <row r="23" spans="1:27" s="19" customFormat="1" ht="4.5" customHeight="1" thickBot="1">
      <c r="A23" s="136"/>
      <c r="B23" s="137"/>
      <c r="C23" s="138"/>
      <c r="D23" s="138"/>
      <c r="E23" s="139"/>
      <c r="F23" s="9"/>
      <c r="G23" s="9"/>
      <c r="H23" s="9"/>
      <c r="I23" s="132"/>
      <c r="J23" s="133"/>
      <c r="K23" s="45"/>
      <c r="L23" s="45"/>
      <c r="M23" s="46"/>
      <c r="N23" s="46"/>
      <c r="O23" s="46"/>
      <c r="P23" s="46"/>
      <c r="Q23" s="46"/>
      <c r="R23" s="46"/>
      <c r="S23" s="46"/>
      <c r="T23" s="46"/>
      <c r="U23" s="46"/>
      <c r="V23" s="46"/>
      <c r="W23" s="46"/>
      <c r="X23" s="46"/>
      <c r="AA23" s="42"/>
    </row>
    <row r="24" spans="1:27" ht="24.75" customHeight="1" thickBot="1">
      <c r="A24" s="144" t="s">
        <v>56</v>
      </c>
      <c r="B24" s="145"/>
      <c r="C24" s="146"/>
      <c r="D24" s="146"/>
      <c r="E24" s="147"/>
      <c r="F24" s="140">
        <v>2739</v>
      </c>
      <c r="G24" s="141"/>
      <c r="H24" s="141"/>
      <c r="I24" s="142">
        <v>109560</v>
      </c>
      <c r="J24" s="143"/>
      <c r="K24" s="47"/>
      <c r="L24" s="86"/>
      <c r="M24" s="45"/>
      <c r="N24" s="45"/>
      <c r="O24" s="88"/>
      <c r="P24" s="88"/>
      <c r="Q24" s="88"/>
      <c r="R24" s="45"/>
      <c r="S24" s="45"/>
      <c r="T24" s="45"/>
      <c r="U24" s="45"/>
      <c r="V24" s="45"/>
      <c r="W24" s="45"/>
      <c r="X24" s="45"/>
      <c r="AA24" s="41"/>
    </row>
    <row r="25" spans="1:27" ht="24.75" customHeight="1" thickBot="1">
      <c r="A25" s="148" t="s">
        <v>20</v>
      </c>
      <c r="B25" s="149"/>
      <c r="C25" s="150"/>
      <c r="D25" s="150"/>
      <c r="E25" s="151"/>
      <c r="F25" s="140">
        <v>50</v>
      </c>
      <c r="G25" s="141"/>
      <c r="H25" s="141"/>
      <c r="I25" s="142">
        <v>13800</v>
      </c>
      <c r="J25" s="143"/>
      <c r="K25" s="48"/>
      <c r="L25" s="87"/>
      <c r="M25" s="88"/>
      <c r="N25" s="88"/>
      <c r="O25" s="88"/>
      <c r="P25" s="88"/>
      <c r="Q25" s="88"/>
      <c r="R25" s="45"/>
      <c r="S25" s="45"/>
      <c r="T25" s="45"/>
      <c r="U25" s="45"/>
      <c r="V25" s="45"/>
      <c r="W25" s="45"/>
      <c r="X25" s="45"/>
      <c r="AA25" s="41"/>
    </row>
    <row r="26" spans="1:27" ht="24.75" customHeight="1">
      <c r="A26" s="162" t="s">
        <v>21</v>
      </c>
      <c r="B26" s="163"/>
      <c r="C26" s="164"/>
      <c r="D26" s="164"/>
      <c r="E26" s="165"/>
      <c r="F26" s="158" t="s">
        <v>75</v>
      </c>
      <c r="G26" s="158"/>
      <c r="H26" s="158"/>
      <c r="I26" s="156" t="s">
        <v>39</v>
      </c>
      <c r="J26" s="157"/>
      <c r="K26" s="48"/>
      <c r="L26" s="48"/>
      <c r="M26" s="45"/>
      <c r="N26" s="45"/>
      <c r="O26" s="45"/>
      <c r="P26" s="45"/>
      <c r="Q26" s="45"/>
      <c r="R26" s="45"/>
      <c r="S26" s="45"/>
      <c r="T26" s="45"/>
      <c r="U26" s="45"/>
      <c r="V26" s="45"/>
      <c r="W26" s="45"/>
      <c r="X26" s="45"/>
      <c r="AA26" s="41"/>
    </row>
    <row r="27" spans="1:27" ht="24.75" customHeight="1" thickBot="1">
      <c r="A27" s="159"/>
      <c r="B27" s="160"/>
      <c r="C27" s="160"/>
      <c r="D27" s="160"/>
      <c r="E27" s="161"/>
      <c r="F27" s="155" t="s">
        <v>69</v>
      </c>
      <c r="G27" s="155"/>
      <c r="H27" s="155"/>
      <c r="I27" s="43"/>
      <c r="J27" s="37"/>
      <c r="K27" s="48"/>
      <c r="L27" s="48"/>
      <c r="M27" s="45"/>
      <c r="N27" s="45"/>
      <c r="O27" s="45"/>
      <c r="P27" s="45"/>
      <c r="Q27" s="45"/>
      <c r="R27" s="45"/>
      <c r="S27" s="45"/>
      <c r="T27" s="45"/>
      <c r="U27" s="45"/>
      <c r="V27" s="45"/>
      <c r="W27" s="45"/>
      <c r="X27" s="45"/>
      <c r="AA27" s="41"/>
    </row>
    <row r="28" spans="1:27" ht="24" customHeight="1">
      <c r="A28" s="10"/>
      <c r="B28" s="10"/>
      <c r="C28" s="10"/>
      <c r="D28" s="10"/>
      <c r="E28" s="10"/>
      <c r="F28" s="10"/>
      <c r="G28" s="10"/>
      <c r="H28" s="10"/>
      <c r="I28" s="10"/>
      <c r="J28" s="10"/>
      <c r="K28" s="41"/>
      <c r="L28" s="41"/>
      <c r="M28" s="41"/>
      <c r="N28" s="41"/>
      <c r="O28" s="41"/>
      <c r="P28" s="41"/>
      <c r="Q28" s="41"/>
      <c r="R28" s="41"/>
      <c r="S28" s="41"/>
      <c r="T28" s="41"/>
      <c r="U28" s="41"/>
      <c r="V28" s="41"/>
      <c r="W28" s="41"/>
      <c r="X28" s="41"/>
      <c r="Y28" s="41"/>
      <c r="Z28" s="41"/>
      <c r="AA28" s="41"/>
    </row>
    <row r="29" spans="1:27" ht="1.5" customHeight="1" hidden="1">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row>
    <row r="30" s="44" customFormat="1" ht="14.25" customHeight="1" hidden="1"/>
    <row r="31" spans="1:27" s="44" customFormat="1" ht="15" hidden="1">
      <c r="A31" s="152"/>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4"/>
    </row>
    <row r="32" spans="1:27" s="44" customFormat="1" ht="20.25" customHeight="1">
      <c r="A32" s="134" t="s">
        <v>74</v>
      </c>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row>
    <row r="33" spans="1:27" s="44" customFormat="1" ht="15">
      <c r="A33" s="131"/>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row>
    <row r="34" spans="1:27" ht="15.75">
      <c r="A34" s="131"/>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row>
    <row r="35" spans="3:11" ht="15.75">
      <c r="C35" s="75"/>
      <c r="D35" s="75"/>
      <c r="E35" s="75"/>
      <c r="F35" s="75"/>
      <c r="G35" s="75"/>
      <c r="H35" s="75"/>
      <c r="I35" s="75"/>
      <c r="J35" s="75"/>
      <c r="K35" s="75"/>
    </row>
    <row r="36" spans="1:27" ht="21" customHeight="1">
      <c r="A36" s="76"/>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row>
    <row r="37" spans="1:27" ht="15.75">
      <c r="A37" s="77"/>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row>
    <row r="38" spans="1:11" ht="15.75">
      <c r="A38" s="75"/>
      <c r="B38" s="75"/>
      <c r="C38" s="75"/>
      <c r="D38" s="75"/>
      <c r="E38" s="75"/>
      <c r="F38" s="75"/>
      <c r="G38" s="75"/>
      <c r="H38" s="75"/>
      <c r="I38" s="75"/>
      <c r="J38" s="75"/>
      <c r="K38" s="75"/>
    </row>
    <row r="39" spans="1:12" ht="15.75">
      <c r="A39" s="75"/>
      <c r="B39" s="75"/>
      <c r="C39" s="75"/>
      <c r="D39" s="75"/>
      <c r="E39" s="75"/>
      <c r="F39" s="75"/>
      <c r="G39" s="75"/>
      <c r="H39" s="75"/>
      <c r="I39" s="75"/>
      <c r="J39" s="75"/>
      <c r="K39" s="75"/>
      <c r="L39" s="85"/>
    </row>
    <row r="40" spans="1:12" ht="15.75">
      <c r="A40" s="75"/>
      <c r="B40" s="75"/>
      <c r="C40" s="84"/>
      <c r="D40" s="75"/>
      <c r="E40" s="75"/>
      <c r="F40" s="75"/>
      <c r="G40" s="75"/>
      <c r="H40" s="75"/>
      <c r="I40" s="75"/>
      <c r="J40" s="75"/>
      <c r="K40" s="75"/>
      <c r="L40" s="85"/>
    </row>
    <row r="41" spans="1:12" ht="15.75">
      <c r="A41" s="75"/>
      <c r="B41" s="75"/>
      <c r="C41" s="75"/>
      <c r="D41" s="75"/>
      <c r="E41" s="75"/>
      <c r="F41" s="75"/>
      <c r="G41" s="75"/>
      <c r="H41" s="75"/>
      <c r="I41" s="75"/>
      <c r="J41" s="75"/>
      <c r="K41" s="75"/>
      <c r="L41" s="85"/>
    </row>
    <row r="42" spans="1:12" ht="15.75">
      <c r="A42" s="75"/>
      <c r="B42" s="75"/>
      <c r="C42" s="75"/>
      <c r="D42" s="75"/>
      <c r="E42" s="75"/>
      <c r="F42" s="75"/>
      <c r="G42" s="75"/>
      <c r="H42" s="75"/>
      <c r="I42" s="75"/>
      <c r="J42" s="75"/>
      <c r="K42" s="75"/>
      <c r="L42" s="85"/>
    </row>
    <row r="43" spans="1:14" ht="15.75">
      <c r="A43" s="75"/>
      <c r="B43" s="75"/>
      <c r="C43" s="75"/>
      <c r="D43" s="75"/>
      <c r="E43" s="75"/>
      <c r="F43" s="75"/>
      <c r="G43" s="75"/>
      <c r="H43" s="75"/>
      <c r="I43" s="75"/>
      <c r="J43" s="75"/>
      <c r="K43" s="75"/>
      <c r="L43" s="85"/>
      <c r="N43" s="89"/>
    </row>
    <row r="44" spans="1:14" ht="15.75">
      <c r="A44" s="75"/>
      <c r="B44" s="75"/>
      <c r="C44" s="75"/>
      <c r="D44" s="75"/>
      <c r="E44" s="75"/>
      <c r="F44" s="75"/>
      <c r="G44" s="75"/>
      <c r="H44" s="75"/>
      <c r="I44" s="75"/>
      <c r="J44" s="75"/>
      <c r="K44" s="75"/>
      <c r="L44" s="85"/>
      <c r="N44" s="85"/>
    </row>
    <row r="45" spans="1:12" ht="15.75">
      <c r="A45" s="75"/>
      <c r="B45" s="75"/>
      <c r="C45" s="75"/>
      <c r="D45" s="75"/>
      <c r="E45" s="75"/>
      <c r="F45" s="75"/>
      <c r="G45" s="75"/>
      <c r="H45" s="75"/>
      <c r="I45" s="75"/>
      <c r="J45" s="75"/>
      <c r="K45" s="75"/>
      <c r="L45" s="85"/>
    </row>
    <row r="46" spans="1:12" ht="15.75">
      <c r="A46" s="75"/>
      <c r="B46" s="75"/>
      <c r="C46" s="75"/>
      <c r="D46" s="75"/>
      <c r="E46" s="75"/>
      <c r="F46" s="75"/>
      <c r="G46" s="75"/>
      <c r="H46" s="75"/>
      <c r="I46" s="75"/>
      <c r="J46" s="75"/>
      <c r="K46" s="75"/>
      <c r="L46" s="85"/>
    </row>
    <row r="47" spans="1:17" ht="15.75">
      <c r="A47" s="75"/>
      <c r="B47" s="75"/>
      <c r="C47" s="75"/>
      <c r="D47" s="75"/>
      <c r="E47" s="75"/>
      <c r="F47" s="75"/>
      <c r="G47" s="75"/>
      <c r="H47" s="75"/>
      <c r="I47" s="75"/>
      <c r="J47" s="75"/>
      <c r="K47" s="75"/>
      <c r="M47" s="85"/>
      <c r="O47" s="89"/>
      <c r="P47" s="89"/>
      <c r="Q47" s="89"/>
    </row>
    <row r="48" spans="1:11" ht="15.75">
      <c r="A48" s="75"/>
      <c r="B48" s="75"/>
      <c r="C48" s="75"/>
      <c r="D48" s="75"/>
      <c r="E48" s="75"/>
      <c r="F48" s="75"/>
      <c r="G48" s="75"/>
      <c r="H48" s="75"/>
      <c r="I48" s="75"/>
      <c r="J48" s="75"/>
      <c r="K48" s="75"/>
    </row>
    <row r="49" spans="1:11" ht="15.75">
      <c r="A49" s="75"/>
      <c r="B49" s="75"/>
      <c r="C49" s="75"/>
      <c r="D49" s="75"/>
      <c r="E49" s="75"/>
      <c r="F49" s="75"/>
      <c r="G49" s="75"/>
      <c r="H49" s="75"/>
      <c r="I49" s="75"/>
      <c r="J49" s="75"/>
      <c r="K49" s="75"/>
    </row>
    <row r="50" spans="1:11" ht="15.75">
      <c r="A50" s="75"/>
      <c r="B50" s="75"/>
      <c r="C50" s="75"/>
      <c r="D50" s="75"/>
      <c r="E50" s="75"/>
      <c r="F50" s="75"/>
      <c r="G50" s="75"/>
      <c r="H50" s="75"/>
      <c r="I50" s="75"/>
      <c r="J50" s="75"/>
      <c r="K50" s="75"/>
    </row>
    <row r="51" spans="1:11" ht="15.75">
      <c r="A51" s="75"/>
      <c r="B51" s="75"/>
      <c r="C51" s="75"/>
      <c r="D51" s="75"/>
      <c r="E51" s="75"/>
      <c r="F51" s="75"/>
      <c r="G51" s="75"/>
      <c r="H51" s="75"/>
      <c r="I51" s="75"/>
      <c r="J51" s="75"/>
      <c r="K51" s="75"/>
    </row>
    <row r="52" spans="1:11" ht="15.75">
      <c r="A52" s="75"/>
      <c r="B52" s="75"/>
      <c r="C52" s="75"/>
      <c r="D52" s="75"/>
      <c r="E52" s="75"/>
      <c r="F52" s="75"/>
      <c r="G52" s="75"/>
      <c r="H52" s="75"/>
      <c r="I52" s="75"/>
      <c r="J52" s="75"/>
      <c r="K52" s="75"/>
    </row>
    <row r="53" spans="1:11" ht="15.75">
      <c r="A53" s="75"/>
      <c r="B53" s="75"/>
      <c r="C53" s="75"/>
      <c r="D53" s="75"/>
      <c r="E53" s="75"/>
      <c r="F53" s="75"/>
      <c r="G53" s="75"/>
      <c r="H53" s="75"/>
      <c r="I53" s="75"/>
      <c r="J53" s="75"/>
      <c r="K53" s="75"/>
    </row>
    <row r="54" spans="1:11" ht="15.75">
      <c r="A54" s="75"/>
      <c r="B54" s="75"/>
      <c r="C54" s="75"/>
      <c r="D54" s="75"/>
      <c r="E54" s="75"/>
      <c r="F54" s="75"/>
      <c r="G54" s="75"/>
      <c r="H54" s="75"/>
      <c r="I54" s="75"/>
      <c r="J54" s="75"/>
      <c r="K54" s="75"/>
    </row>
    <row r="55" spans="1:11" ht="15.75">
      <c r="A55" s="75"/>
      <c r="B55" s="75"/>
      <c r="C55" s="75"/>
      <c r="D55" s="75"/>
      <c r="E55" s="75"/>
      <c r="F55" s="75"/>
      <c r="G55" s="75"/>
      <c r="H55" s="75"/>
      <c r="I55" s="75"/>
      <c r="J55" s="75"/>
      <c r="K55" s="75"/>
    </row>
    <row r="56" spans="1:10" ht="15.75">
      <c r="A56" s="135"/>
      <c r="B56" s="135"/>
      <c r="C56" s="135"/>
      <c r="D56" s="135"/>
      <c r="E56" s="135"/>
      <c r="F56" s="135"/>
      <c r="G56" s="135"/>
      <c r="H56" s="135"/>
      <c r="I56" s="135"/>
      <c r="J56" s="135"/>
    </row>
    <row r="57" spans="1:10" ht="15.75">
      <c r="A57" s="135"/>
      <c r="B57" s="135"/>
      <c r="C57" s="135"/>
      <c r="D57" s="135"/>
      <c r="E57" s="135"/>
      <c r="F57" s="135"/>
      <c r="G57" s="135"/>
      <c r="H57" s="135"/>
      <c r="I57" s="135"/>
      <c r="J57" s="135"/>
    </row>
    <row r="58" spans="1:10" ht="15.75">
      <c r="A58" s="135"/>
      <c r="B58" s="135"/>
      <c r="C58" s="135"/>
      <c r="D58" s="135"/>
      <c r="E58" s="135"/>
      <c r="F58" s="135"/>
      <c r="G58" s="135"/>
      <c r="H58" s="135"/>
      <c r="I58" s="135"/>
      <c r="J58" s="135"/>
    </row>
    <row r="59" spans="1:10" ht="15.75">
      <c r="A59" s="135"/>
      <c r="B59" s="135"/>
      <c r="C59" s="135"/>
      <c r="D59" s="135"/>
      <c r="E59" s="135"/>
      <c r="F59" s="135"/>
      <c r="G59" s="135"/>
      <c r="H59" s="135"/>
      <c r="I59" s="135"/>
      <c r="J59" s="135"/>
    </row>
    <row r="60" spans="1:10" ht="15.75">
      <c r="A60" s="135"/>
      <c r="B60" s="135"/>
      <c r="C60" s="135"/>
      <c r="D60" s="135"/>
      <c r="E60" s="135"/>
      <c r="F60" s="135"/>
      <c r="G60" s="135"/>
      <c r="H60" s="135"/>
      <c r="I60" s="135"/>
      <c r="J60" s="135"/>
    </row>
    <row r="61" spans="1:10" ht="15.75">
      <c r="A61" s="135"/>
      <c r="B61" s="135"/>
      <c r="C61" s="135"/>
      <c r="D61" s="135"/>
      <c r="E61" s="135"/>
      <c r="F61" s="135"/>
      <c r="G61" s="135"/>
      <c r="H61" s="135"/>
      <c r="I61" s="135"/>
      <c r="J61" s="135"/>
    </row>
    <row r="62" spans="1:10" ht="15.75">
      <c r="A62" s="135"/>
      <c r="B62" s="135"/>
      <c r="C62" s="135"/>
      <c r="D62" s="135"/>
      <c r="E62" s="135"/>
      <c r="F62" s="135"/>
      <c r="G62" s="135"/>
      <c r="H62" s="135"/>
      <c r="I62" s="135"/>
      <c r="J62" s="135"/>
    </row>
    <row r="63" spans="1:10" ht="15.75">
      <c r="A63" s="135"/>
      <c r="B63" s="135"/>
      <c r="C63" s="135"/>
      <c r="D63" s="135"/>
      <c r="E63" s="135"/>
      <c r="F63" s="135"/>
      <c r="G63" s="135"/>
      <c r="H63" s="135"/>
      <c r="I63" s="135"/>
      <c r="J63" s="135"/>
    </row>
    <row r="64" spans="1:10" ht="15.75">
      <c r="A64" s="135"/>
      <c r="B64" s="135"/>
      <c r="C64" s="135"/>
      <c r="D64" s="135"/>
      <c r="E64" s="135"/>
      <c r="F64" s="135"/>
      <c r="G64" s="135"/>
      <c r="H64" s="135"/>
      <c r="I64" s="135"/>
      <c r="J64" s="135"/>
    </row>
    <row r="65" spans="1:10" ht="15.75">
      <c r="A65" s="135"/>
      <c r="B65" s="135"/>
      <c r="C65" s="135"/>
      <c r="D65" s="135"/>
      <c r="E65" s="135"/>
      <c r="F65" s="135"/>
      <c r="G65" s="135"/>
      <c r="H65" s="135"/>
      <c r="I65" s="135"/>
      <c r="J65" s="135"/>
    </row>
    <row r="66" spans="1:10" ht="15.75">
      <c r="A66" s="135"/>
      <c r="B66" s="135"/>
      <c r="C66" s="135"/>
      <c r="D66" s="135"/>
      <c r="E66" s="135"/>
      <c r="F66" s="135"/>
      <c r="G66" s="135"/>
      <c r="H66" s="135"/>
      <c r="I66" s="135"/>
      <c r="J66" s="135"/>
    </row>
    <row r="67" spans="1:10" ht="15.75">
      <c r="A67" s="135"/>
      <c r="B67" s="135"/>
      <c r="C67" s="135"/>
      <c r="D67" s="135"/>
      <c r="E67" s="135"/>
      <c r="F67" s="135"/>
      <c r="G67" s="135"/>
      <c r="H67" s="135"/>
      <c r="I67" s="135"/>
      <c r="J67" s="135"/>
    </row>
  </sheetData>
  <sheetProtection formatCells="0" formatColumns="0" formatRows="0" insertColumns="0" insertRows="0" insertHyperlinks="0" deleteColumns="0" deleteRows="0" sort="0" autoFilter="0" pivotTables="0"/>
  <mergeCells count="47">
    <mergeCell ref="Z5:AA5"/>
    <mergeCell ref="X4:X5"/>
    <mergeCell ref="V4:W4"/>
    <mergeCell ref="J4:K4"/>
    <mergeCell ref="H4:I4"/>
    <mergeCell ref="D5:E5"/>
    <mergeCell ref="P4:Q4"/>
    <mergeCell ref="L5:M5"/>
    <mergeCell ref="N5:O5"/>
    <mergeCell ref="N4:O4"/>
    <mergeCell ref="P5:Q5"/>
    <mergeCell ref="F5:G5"/>
    <mergeCell ref="A20:G20"/>
    <mergeCell ref="V5:W5"/>
    <mergeCell ref="Y4:AA4"/>
    <mergeCell ref="T4:U4"/>
    <mergeCell ref="R4:S4"/>
    <mergeCell ref="B4:C4"/>
    <mergeCell ref="B5:C5"/>
    <mergeCell ref="T5:U5"/>
    <mergeCell ref="R5:S5"/>
    <mergeCell ref="A1:AA1"/>
    <mergeCell ref="A2:AA2"/>
    <mergeCell ref="A22:E22"/>
    <mergeCell ref="F4:G4"/>
    <mergeCell ref="D4:E4"/>
    <mergeCell ref="I22:J22"/>
    <mergeCell ref="F22:H22"/>
    <mergeCell ref="J5:K5"/>
    <mergeCell ref="H5:I5"/>
    <mergeCell ref="L4:M4"/>
    <mergeCell ref="A31:AA31"/>
    <mergeCell ref="F27:H27"/>
    <mergeCell ref="I26:J26"/>
    <mergeCell ref="F26:H26"/>
    <mergeCell ref="A27:E27"/>
    <mergeCell ref="A26:E26"/>
    <mergeCell ref="A56:J67"/>
    <mergeCell ref="A23:E23"/>
    <mergeCell ref="F24:H24"/>
    <mergeCell ref="F25:H25"/>
    <mergeCell ref="I24:J24"/>
    <mergeCell ref="A24:E24"/>
    <mergeCell ref="A25:E25"/>
    <mergeCell ref="I23:J23"/>
    <mergeCell ref="I25:J25"/>
    <mergeCell ref="A32:AA34"/>
  </mergeCells>
  <printOptions horizontalCentered="1"/>
  <pageMargins left="0.2" right="0.2" top="0.25" bottom="0.25" header="0.5" footer="0.5"/>
  <pageSetup horizontalDpi="600" verticalDpi="600" orientation="landscape" pageOrder="overThenDown" paperSize="5" scale="70" r:id="rId1"/>
  <headerFooter alignWithMargins="0">
    <oddFooter>&amp;CPage &amp;P&amp;R&amp;Z&amp;F</oddFooter>
  </headerFooter>
</worksheet>
</file>

<file path=xl/worksheets/sheet2.xml><?xml version="1.0" encoding="utf-8"?>
<worksheet xmlns="http://schemas.openxmlformats.org/spreadsheetml/2006/main" xmlns:r="http://schemas.openxmlformats.org/officeDocument/2006/relationships">
  <dimension ref="A1:H27"/>
  <sheetViews>
    <sheetView zoomScalePageLayoutView="0" workbookViewId="0" topLeftCell="A13">
      <selection activeCell="H2" sqref="H2"/>
    </sheetView>
  </sheetViews>
  <sheetFormatPr defaultColWidth="9.140625" defaultRowHeight="12.75"/>
  <cols>
    <col min="1" max="1" width="45.7109375" style="100" customWidth="1"/>
    <col min="2" max="2" width="1.1484375" style="99" customWidth="1"/>
    <col min="3" max="3" width="21.57421875" style="102" customWidth="1"/>
    <col min="4" max="5" width="9.140625" style="1" customWidth="1"/>
    <col min="6" max="7" width="10.00390625" style="1" customWidth="1"/>
    <col min="8" max="8" width="91.421875" style="96" customWidth="1"/>
    <col min="9" max="16384" width="9.140625" style="1" customWidth="1"/>
  </cols>
  <sheetData>
    <row r="1" spans="1:8" ht="15.75">
      <c r="A1" s="107" t="s">
        <v>24</v>
      </c>
      <c r="B1" s="198"/>
      <c r="C1" s="108" t="s">
        <v>81</v>
      </c>
      <c r="D1" s="207" t="s">
        <v>25</v>
      </c>
      <c r="E1" s="207"/>
      <c r="F1" s="207" t="s">
        <v>26</v>
      </c>
      <c r="G1" s="207"/>
      <c r="H1" s="109" t="s">
        <v>43</v>
      </c>
    </row>
    <row r="2" spans="1:8" s="99" customFormat="1" ht="15.75">
      <c r="A2" s="103"/>
      <c r="B2" s="199"/>
      <c r="C2" s="104"/>
      <c r="D2" s="105">
        <v>1</v>
      </c>
      <c r="E2" s="105">
        <v>2</v>
      </c>
      <c r="F2" s="105">
        <v>1</v>
      </c>
      <c r="G2" s="105">
        <v>2</v>
      </c>
      <c r="H2" s="106"/>
    </row>
    <row r="3" spans="1:8" s="99" customFormat="1" ht="6.75" customHeight="1">
      <c r="A3" s="128"/>
      <c r="B3" s="97"/>
      <c r="C3" s="101"/>
      <c r="D3" s="97"/>
      <c r="E3" s="97"/>
      <c r="F3" s="97"/>
      <c r="G3" s="97"/>
      <c r="H3" s="98"/>
    </row>
    <row r="4" spans="1:8" ht="15.75">
      <c r="A4" s="208" t="s">
        <v>82</v>
      </c>
      <c r="B4" s="110"/>
      <c r="C4" s="114" t="s">
        <v>36</v>
      </c>
      <c r="D4" s="114" t="s">
        <v>39</v>
      </c>
      <c r="E4" s="115">
        <v>1226</v>
      </c>
      <c r="F4" s="201" t="s">
        <v>40</v>
      </c>
      <c r="G4" s="201"/>
      <c r="H4" s="197" t="s">
        <v>90</v>
      </c>
    </row>
    <row r="5" spans="1:8" ht="17.25" customHeight="1">
      <c r="A5" s="208"/>
      <c r="B5" s="110"/>
      <c r="C5" s="114" t="s">
        <v>83</v>
      </c>
      <c r="D5" s="114" t="s">
        <v>39</v>
      </c>
      <c r="E5" s="115">
        <v>2452</v>
      </c>
      <c r="F5" s="201"/>
      <c r="G5" s="201"/>
      <c r="H5" s="197"/>
    </row>
    <row r="6" spans="1:8" ht="42" customHeight="1">
      <c r="A6" s="204" t="s">
        <v>27</v>
      </c>
      <c r="B6" s="110"/>
      <c r="C6" s="114" t="s">
        <v>36</v>
      </c>
      <c r="D6" s="114" t="s">
        <v>39</v>
      </c>
      <c r="E6" s="115">
        <v>1226</v>
      </c>
      <c r="F6" s="206" t="s">
        <v>40</v>
      </c>
      <c r="G6" s="206"/>
      <c r="H6" s="209" t="s">
        <v>63</v>
      </c>
    </row>
    <row r="7" spans="1:8" ht="45" customHeight="1">
      <c r="A7" s="205"/>
      <c r="B7" s="110"/>
      <c r="C7" s="114" t="s">
        <v>83</v>
      </c>
      <c r="D7" s="114" t="s">
        <v>39</v>
      </c>
      <c r="E7" s="115">
        <v>2452</v>
      </c>
      <c r="F7" s="206"/>
      <c r="G7" s="206"/>
      <c r="H7" s="209"/>
    </row>
    <row r="8" spans="1:8" ht="48" customHeight="1">
      <c r="A8" s="112" t="s">
        <v>28</v>
      </c>
      <c r="B8" s="110"/>
      <c r="C8" s="114" t="s">
        <v>83</v>
      </c>
      <c r="D8" s="115">
        <v>1815</v>
      </c>
      <c r="E8" s="115">
        <v>2452</v>
      </c>
      <c r="F8" s="202" t="s">
        <v>40</v>
      </c>
      <c r="G8" s="203"/>
      <c r="H8" s="113" t="s">
        <v>64</v>
      </c>
    </row>
    <row r="9" spans="1:8" ht="19.5" customHeight="1">
      <c r="A9" s="112" t="s">
        <v>58</v>
      </c>
      <c r="B9" s="110"/>
      <c r="C9" s="114" t="s">
        <v>37</v>
      </c>
      <c r="D9" s="115">
        <v>1207</v>
      </c>
      <c r="E9" s="115">
        <v>1631</v>
      </c>
      <c r="F9" s="202" t="s">
        <v>40</v>
      </c>
      <c r="G9" s="203"/>
      <c r="H9" s="113" t="s">
        <v>70</v>
      </c>
    </row>
    <row r="10" spans="1:8" ht="19.5" customHeight="1">
      <c r="A10" s="112" t="s">
        <v>59</v>
      </c>
      <c r="B10" s="110"/>
      <c r="C10" s="114" t="s">
        <v>36</v>
      </c>
      <c r="D10" s="114">
        <v>908</v>
      </c>
      <c r="E10" s="115">
        <v>1226</v>
      </c>
      <c r="F10" s="201" t="s">
        <v>40</v>
      </c>
      <c r="G10" s="201"/>
      <c r="H10" s="113" t="s">
        <v>71</v>
      </c>
    </row>
    <row r="11" spans="1:8" ht="17.25" customHeight="1">
      <c r="A11" s="112" t="s">
        <v>51</v>
      </c>
      <c r="B11" s="110"/>
      <c r="C11" s="114" t="s">
        <v>38</v>
      </c>
      <c r="D11" s="114">
        <v>767</v>
      </c>
      <c r="E11" s="115">
        <v>1117</v>
      </c>
      <c r="F11" s="201" t="s">
        <v>40</v>
      </c>
      <c r="G11" s="201"/>
      <c r="H11" s="113" t="s">
        <v>50</v>
      </c>
    </row>
    <row r="12" spans="1:8" ht="17.25" customHeight="1">
      <c r="A12" s="112" t="s">
        <v>29</v>
      </c>
      <c r="B12" s="110"/>
      <c r="C12" s="114" t="s">
        <v>68</v>
      </c>
      <c r="D12" s="114">
        <v>708</v>
      </c>
      <c r="E12" s="115">
        <v>883</v>
      </c>
      <c r="F12" s="201" t="s">
        <v>40</v>
      </c>
      <c r="G12" s="201"/>
      <c r="H12" s="113" t="s">
        <v>72</v>
      </c>
    </row>
    <row r="13" spans="1:8" ht="18.75" customHeight="1">
      <c r="A13" s="112" t="s">
        <v>30</v>
      </c>
      <c r="B13" s="110"/>
      <c r="C13" s="114" t="s">
        <v>68</v>
      </c>
      <c r="D13" s="114">
        <v>708</v>
      </c>
      <c r="E13" s="115">
        <v>883</v>
      </c>
      <c r="F13" s="201" t="s">
        <v>40</v>
      </c>
      <c r="G13" s="201"/>
      <c r="H13" s="113" t="s">
        <v>73</v>
      </c>
    </row>
    <row r="14" spans="1:8" ht="17.25" customHeight="1">
      <c r="A14" s="112" t="s">
        <v>31</v>
      </c>
      <c r="B14" s="110"/>
      <c r="C14" s="114" t="s">
        <v>38</v>
      </c>
      <c r="D14" s="114">
        <v>767</v>
      </c>
      <c r="E14" s="115">
        <v>1117</v>
      </c>
      <c r="F14" s="115">
        <v>13800</v>
      </c>
      <c r="G14" s="115">
        <v>20100</v>
      </c>
      <c r="H14" s="113" t="s">
        <v>41</v>
      </c>
    </row>
    <row r="15" spans="1:8" ht="21" customHeight="1">
      <c r="A15" s="112" t="s">
        <v>84</v>
      </c>
      <c r="B15" s="110"/>
      <c r="C15" s="114" t="s">
        <v>36</v>
      </c>
      <c r="D15" s="114">
        <v>908</v>
      </c>
      <c r="E15" s="115">
        <v>1226</v>
      </c>
      <c r="F15" s="202" t="s">
        <v>40</v>
      </c>
      <c r="G15" s="203"/>
      <c r="H15" s="113" t="s">
        <v>42</v>
      </c>
    </row>
    <row r="16" spans="1:8" ht="18" customHeight="1">
      <c r="A16" s="112" t="s">
        <v>32</v>
      </c>
      <c r="B16" s="110"/>
      <c r="C16" s="114" t="s">
        <v>36</v>
      </c>
      <c r="D16" s="114">
        <v>908</v>
      </c>
      <c r="E16" s="115">
        <v>1226</v>
      </c>
      <c r="F16" s="130">
        <v>4000</v>
      </c>
      <c r="G16" s="130">
        <v>6000</v>
      </c>
      <c r="H16" s="113" t="s">
        <v>61</v>
      </c>
    </row>
    <row r="17" spans="1:8" ht="21" customHeight="1">
      <c r="A17" s="112" t="s">
        <v>33</v>
      </c>
      <c r="B17" s="110"/>
      <c r="C17" s="114" t="s">
        <v>85</v>
      </c>
      <c r="D17" s="115">
        <v>1679</v>
      </c>
      <c r="E17" s="115">
        <v>2268</v>
      </c>
      <c r="F17" s="201" t="s">
        <v>40</v>
      </c>
      <c r="G17" s="201"/>
      <c r="H17" s="113" t="s">
        <v>60</v>
      </c>
    </row>
    <row r="18" spans="1:8" ht="32.25" customHeight="1">
      <c r="A18" s="112" t="s">
        <v>86</v>
      </c>
      <c r="B18" s="110"/>
      <c r="C18" s="114" t="s">
        <v>83</v>
      </c>
      <c r="D18" s="115">
        <v>1815</v>
      </c>
      <c r="E18" s="115">
        <v>2452</v>
      </c>
      <c r="F18" s="115">
        <v>4000</v>
      </c>
      <c r="G18" s="115">
        <v>6000</v>
      </c>
      <c r="H18" s="113" t="s">
        <v>52</v>
      </c>
    </row>
    <row r="19" spans="1:8" ht="15.75" customHeight="1">
      <c r="A19" s="116" t="s">
        <v>34</v>
      </c>
      <c r="B19" s="117"/>
      <c r="C19" s="118" t="s">
        <v>47</v>
      </c>
      <c r="D19" s="111">
        <v>908</v>
      </c>
      <c r="E19" s="111">
        <v>1226</v>
      </c>
      <c r="F19" s="213" t="s">
        <v>40</v>
      </c>
      <c r="G19" s="214"/>
      <c r="H19" s="211" t="s">
        <v>53</v>
      </c>
    </row>
    <row r="20" spans="1:8" ht="17.25" customHeight="1">
      <c r="A20" s="119" t="s">
        <v>87</v>
      </c>
      <c r="B20" s="120"/>
      <c r="C20" s="121" t="s">
        <v>54</v>
      </c>
      <c r="D20" s="122">
        <v>1089</v>
      </c>
      <c r="E20" s="122">
        <v>1471</v>
      </c>
      <c r="F20" s="215"/>
      <c r="G20" s="216"/>
      <c r="H20" s="212"/>
    </row>
    <row r="21" spans="1:8" ht="17.25" customHeight="1">
      <c r="A21" s="200" t="s">
        <v>35</v>
      </c>
      <c r="B21" s="117"/>
      <c r="C21" s="123" t="s">
        <v>48</v>
      </c>
      <c r="D21" s="111">
        <v>1089</v>
      </c>
      <c r="E21" s="111">
        <v>1471</v>
      </c>
      <c r="F21" s="201" t="s">
        <v>40</v>
      </c>
      <c r="G21" s="201"/>
      <c r="H21" s="211" t="s">
        <v>53</v>
      </c>
    </row>
    <row r="22" spans="1:8" ht="16.5" customHeight="1">
      <c r="A22" s="200"/>
      <c r="B22" s="120"/>
      <c r="C22" s="124" t="s">
        <v>49</v>
      </c>
      <c r="D22" s="111">
        <v>1226</v>
      </c>
      <c r="E22" s="111">
        <v>1655</v>
      </c>
      <c r="F22" s="201"/>
      <c r="G22" s="201"/>
      <c r="H22" s="212"/>
    </row>
    <row r="23" spans="1:8" ht="32.25">
      <c r="A23" s="116" t="s">
        <v>91</v>
      </c>
      <c r="B23" s="110"/>
      <c r="C23" s="126">
        <v>1.5</v>
      </c>
      <c r="D23" s="115">
        <v>1362</v>
      </c>
      <c r="E23" s="115">
        <v>1839</v>
      </c>
      <c r="F23" s="210" t="s">
        <v>40</v>
      </c>
      <c r="G23" s="210"/>
      <c r="H23" s="211" t="s">
        <v>62</v>
      </c>
    </row>
    <row r="24" spans="1:8" ht="23.25" customHeight="1">
      <c r="A24" s="119" t="s">
        <v>29</v>
      </c>
      <c r="B24" s="110"/>
      <c r="C24" s="126">
        <v>1</v>
      </c>
      <c r="D24" s="129">
        <v>908</v>
      </c>
      <c r="E24" s="115">
        <v>1226</v>
      </c>
      <c r="F24" s="210"/>
      <c r="G24" s="210"/>
      <c r="H24" s="212"/>
    </row>
    <row r="25" spans="1:8" ht="50.25" customHeight="1">
      <c r="A25" s="112" t="s">
        <v>92</v>
      </c>
      <c r="B25" s="125"/>
      <c r="C25" s="126">
        <v>2</v>
      </c>
      <c r="D25" s="115">
        <v>1815</v>
      </c>
      <c r="E25" s="115">
        <v>2452</v>
      </c>
      <c r="F25" s="206" t="s">
        <v>40</v>
      </c>
      <c r="G25" s="206"/>
      <c r="H25" s="127" t="s">
        <v>65</v>
      </c>
    </row>
    <row r="26" spans="1:8" ht="48.75" customHeight="1">
      <c r="A26" s="112" t="s">
        <v>88</v>
      </c>
      <c r="B26" s="125"/>
      <c r="C26" s="126">
        <v>2.5</v>
      </c>
      <c r="D26" s="115">
        <v>2269</v>
      </c>
      <c r="E26" s="115">
        <v>3065</v>
      </c>
      <c r="F26" s="114" t="s">
        <v>77</v>
      </c>
      <c r="G26" s="114" t="s">
        <v>78</v>
      </c>
      <c r="H26" s="127" t="s">
        <v>79</v>
      </c>
    </row>
    <row r="27" ht="15.75">
      <c r="A27" s="100" t="s">
        <v>89</v>
      </c>
    </row>
  </sheetData>
  <sheetProtection/>
  <mergeCells count="25">
    <mergeCell ref="H6:H7"/>
    <mergeCell ref="F23:G24"/>
    <mergeCell ref="F25:G25"/>
    <mergeCell ref="H23:H24"/>
    <mergeCell ref="F15:G15"/>
    <mergeCell ref="F17:G17"/>
    <mergeCell ref="F19:G20"/>
    <mergeCell ref="H19:H20"/>
    <mergeCell ref="H21:H22"/>
    <mergeCell ref="A6:A7"/>
    <mergeCell ref="F6:G7"/>
    <mergeCell ref="D1:E1"/>
    <mergeCell ref="F1:G1"/>
    <mergeCell ref="A4:A5"/>
    <mergeCell ref="F4:G5"/>
    <mergeCell ref="H4:H5"/>
    <mergeCell ref="B1:B2"/>
    <mergeCell ref="A21:A22"/>
    <mergeCell ref="F21:G22"/>
    <mergeCell ref="F8:G8"/>
    <mergeCell ref="F9:G9"/>
    <mergeCell ref="F10:G10"/>
    <mergeCell ref="F11:G11"/>
    <mergeCell ref="F12:G12"/>
    <mergeCell ref="F13:G13"/>
  </mergeCells>
  <printOptions/>
  <pageMargins left="0.5" right="0.5" top="0.5" bottom="0.5" header="0.3" footer="0.3"/>
  <pageSetup horizontalDpi="600" verticalDpi="600" orientation="landscape" paperSize="5"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Deborah Gay Crola</dc:creator>
  <cp:keywords/>
  <dc:description/>
  <cp:lastModifiedBy>cml07</cp:lastModifiedBy>
  <cp:lastPrinted>2011-09-19T16:13:34Z</cp:lastPrinted>
  <dcterms:created xsi:type="dcterms:W3CDTF">1999-10-28T13:26:11Z</dcterms:created>
  <dcterms:modified xsi:type="dcterms:W3CDTF">2011-09-23T18:55:28Z</dcterms:modified>
  <cp:category/>
  <cp:version/>
  <cp:contentType/>
  <cp:contentStatus/>
</cp:coreProperties>
</file>