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4"/>
  </bookViews>
  <sheets>
    <sheet name="Instructions" sheetId="1" r:id="rId1"/>
    <sheet name="Eligibility Worksheet" sheetId="2" r:id="rId2"/>
    <sheet name="EH Payment Worksheet" sheetId="3" r:id="rId3"/>
    <sheet name="Glossary of Terms" sheetId="4" r:id="rId4"/>
    <sheet name="Charges &amp; Charity Care" sheetId="5" r:id="rId5"/>
  </sheets>
  <definedNames>
    <definedName name="AIU">#REF!</definedName>
    <definedName name="OLE_LINK1" localSheetId="2">'EH Payment Worksheet'!$C$26</definedName>
    <definedName name="_xlnm.Print_Area" localSheetId="4">'Charges &amp; Charity Care'!$A:$E</definedName>
    <definedName name="_xlnm.Print_Titles" localSheetId="4">'Charges &amp; Charity Care'!$2:$3</definedName>
    <definedName name="YesNo">#REF!</definedName>
  </definedNames>
  <calcPr fullCalcOnLoad="1"/>
</workbook>
</file>

<file path=xl/comments2.xml><?xml version="1.0" encoding="utf-8"?>
<comments xmlns="http://schemas.openxmlformats.org/spreadsheetml/2006/main">
  <authors>
    <author>Michael LaMarche</author>
  </authors>
  <commentList>
    <comment ref="B18" authorId="0">
      <text>
        <r>
          <rPr>
            <b/>
            <sz val="9"/>
            <rFont val="Tahoma"/>
            <family val="2"/>
          </rPr>
          <t>The number of inpatient encounters in the Eligible Hospital for the 90-day reporting period. For the purposes of the EHR Incentive Program, an inpatient encounter consists of an inpatient discharge from the eligible hospital. Note that multiple discharges of an individual on different days count as multiple encounters. Transitions from included units to sub-acute units not considered part of the eligible hospital (such as rehab, nursery, or skilled nursing), or transitions from acute care to sub-acute care within a swing bed, are considered discharges from the eligible hospital and thus may be counted as encounters.</t>
        </r>
      </text>
    </comment>
    <comment ref="B20" authorId="0">
      <text>
        <r>
          <rPr>
            <b/>
            <sz val="9"/>
            <rFont val="Tahoma"/>
            <family val="2"/>
          </rPr>
          <t xml:space="preserve">The number of patient encounters in the emergency department of the Eligible Hospital for the 90-day reporting period. For the purposes of the EHR Incentive Program, an emergency department encounter consists of any number of services rendered to an individual in an emergency department on any one day. Note that emergency department services rendered to an individual on multiple days count as multiple encounters. </t>
        </r>
      </text>
    </comment>
    <comment ref="B22" authorId="0">
      <text>
        <r>
          <rPr>
            <b/>
            <sz val="9"/>
            <rFont val="Tahoma"/>
            <family val="2"/>
          </rPr>
          <t>The number of inpatient encounters in the Eligible Hospital for the 90-day reporting period that were paid all or in part by Medicaid (including Medicaid Managed Care and Family Health Plus, but not Child Health Plus). This MAY include encounters where Medicaid paid for co-pays, premiums, or cost-sharing or where Medicaid was a secondary payer to commercial insurance; for the purposes of calculating Medicaid patient volume to determine eligibility, it MAY also include encounters where Medicare was the primary payer. It MAY NOT include encounters where the patient was a Medicaid beneficiary but Medicaid made no payment. For a definition of inpatient encounters, see “Acute Care Inpatient Hospital Encounters”.</t>
        </r>
      </text>
    </comment>
    <comment ref="B24" authorId="0">
      <text>
        <r>
          <rPr>
            <b/>
            <sz val="9"/>
            <rFont val="Tahoma"/>
            <family val="2"/>
          </rPr>
          <t>The number of patient encounters in the emergency department of the Eligible Hospital for the 90-day reporting period that were paid all or in part by Medicaid (including Medicaid Managed Care and Family Health Plus, but not Child Health Plus). This MAY include encounters where Medicaid paid for co-pays, premiums, or cost-sharing or where Medicaid was a secondary payer to commercial insurance; for the purposes of calculating Medicaid patient volume to determine eligibility, it MAY also include encounters where Medicare was the primary payer. It MAY NOT include encounters where the patient was a Medicaid beneficiary but Medicaid made no payment. For a definition of emergency department encounters, see “Emergency Department Encounters”.</t>
        </r>
      </text>
    </comment>
    <comment ref="B29" authorId="0">
      <text>
        <r>
          <rPr>
            <b/>
            <sz val="9"/>
            <rFont val="Tahoma"/>
            <family val="2"/>
          </rPr>
          <t>The total number of all unique inpatient bed days for the 12-month reporting period.</t>
        </r>
      </text>
    </comment>
    <comment ref="B41" authorId="0">
      <text>
        <r>
          <rPr>
            <b/>
            <sz val="9"/>
            <rFont val="Tahoma"/>
            <family val="2"/>
          </rPr>
          <t>Calculated total number of patient encounters for the 90-day reporting period (Acute Care Inpatient Hospital Encounters + Emergency Department Encounters).</t>
        </r>
      </text>
    </comment>
    <comment ref="B43" authorId="0">
      <text>
        <r>
          <rPr>
            <b/>
            <sz val="9"/>
            <rFont val="Tahoma"/>
            <family val="2"/>
          </rPr>
          <t>Calculated total number of Medicaid patient encounters for the 90-day reporting period (Medicaid Inpatient Hospital Encounters + Medicaid Emergency Department Encounters).</t>
        </r>
      </text>
    </comment>
    <comment ref="B45" authorId="0">
      <text>
        <r>
          <rPr>
            <b/>
            <sz val="9"/>
            <rFont val="Tahoma"/>
            <family val="2"/>
          </rPr>
          <t xml:space="preserve">Calculated Medicaid Patient Volume Percentage (Total Medicaid Encounters / Total Patient Encounters).
A Medicaid Patient Volume Percentage of at least 10% is required for a hospital to be determined eligible.
</t>
        </r>
      </text>
    </comment>
    <comment ref="B31" authorId="0">
      <text>
        <r>
          <rPr>
            <b/>
            <sz val="9"/>
            <rFont val="Tahoma"/>
            <family val="2"/>
          </rPr>
          <t>The total number of all unique discharges for 12-month reporting period.</t>
        </r>
      </text>
    </comment>
    <comment ref="B47" authorId="0">
      <text>
        <r>
          <rPr>
            <b/>
            <sz val="9"/>
            <rFont val="Tahoma"/>
            <family val="2"/>
          </rPr>
          <t xml:space="preserve">Calculated Average Patient Stay in Days (Total Acute Care Inpatient Bed Days / Total Acute Care Discharges).
An Average Patient Length of Stay of 25 Days or Fewer is Required for a hospital to be determined eligible.
</t>
        </r>
      </text>
    </comment>
    <comment ref="B49" authorId="0">
      <text>
        <r>
          <rPr>
            <b/>
            <sz val="9"/>
            <rFont val="Tahoma"/>
            <family val="2"/>
          </rPr>
          <t xml:space="preserve">A determination (Yes / No) if the hospital meets the eligibility requirements for the Medicaid EHR Incentive Program.
A hospital must have a Medicaid Patient Volume Percentage of at least 10% and Average Patient Length of Stay of 25 Days or fewer in order to meet the eligibility requirements.
</t>
        </r>
      </text>
    </comment>
    <comment ref="B10" authorId="0">
      <text>
        <r>
          <rPr>
            <b/>
            <sz val="9"/>
            <rFont val="Tahoma"/>
            <family val="2"/>
          </rPr>
          <t xml:space="preserve">The base year is the hospital reporting year used to determine eligibility of a hospital for participation in the NY Medicaid EHR Incentive Program, which forms the basis for deriving the statistics that will determine the amount of the incentive payments the hospital is eligible to receive.
According to rules promulgated by CMS, the data used in calculating eligibility and incentive payment amounts is drawn from the “hospital cost report for the hospital fiscal year that ends during the Federal fiscal year prior to the fiscal year that serves as the payment year.” 
</t>
        </r>
      </text>
    </comment>
    <comment ref="B8" authorId="0">
      <text>
        <r>
          <rPr>
            <b/>
            <sz val="9"/>
            <rFont val="Tahoma"/>
            <family val="2"/>
          </rPr>
          <t>Please enter the start date for your hospital's fiscal year (this does not necessarily need to be the start date of the Payment Year). The hospital fiscal year must represent a consecutive 12 month period.</t>
        </r>
        <r>
          <rPr>
            <sz val="9"/>
            <rFont val="Tahoma"/>
            <family val="2"/>
          </rPr>
          <t xml:space="preserve">
</t>
        </r>
      </text>
    </comment>
    <comment ref="B12" authorId="0">
      <text>
        <r>
          <rPr>
            <b/>
            <sz val="9"/>
            <rFont val="Tahoma"/>
            <family val="2"/>
          </rPr>
          <t>The 90 day Patient Volume Reporting Period for determining Medicaid Patient Volume must fall entirely within the Base Year.</t>
        </r>
      </text>
    </comment>
  </commentList>
</comments>
</file>

<file path=xl/comments3.xml><?xml version="1.0" encoding="utf-8"?>
<comments xmlns="http://schemas.openxmlformats.org/spreadsheetml/2006/main">
  <authors>
    <author>Michael LaMarche</author>
    <author>Patrick Correia</author>
  </authors>
  <commentList>
    <comment ref="D14" authorId="0">
      <text>
        <r>
          <rPr>
            <b/>
            <sz val="9"/>
            <rFont val="Tahoma"/>
            <family val="2"/>
          </rPr>
          <t>The total number of acute discharges from the Eligible Hospital for a given reporting year (Base Year). The data must be for a full 12 months.
Source: ICR Exhibit 32
Derivation: Sum of Line 011 from each of the following Class Codes:
     • Class Code 4320     • Class Code 4501
     • Class Code 4497     • Class Code 4440*
     • Class Code 4390     • Class Code 4450*
     • Class Code 4460     • Class Code 4506†
ALSO add Line 011 from Class Code 4470 (Other) if and only if the unit reported in Class Code 4470 is considered acute under the Medicare IPPS.
* 2009 ICR only
† 2010 ICR and later</t>
        </r>
      </text>
    </comment>
    <comment ref="D17" authorId="0">
      <text>
        <r>
          <rPr>
            <b/>
            <sz val="9"/>
            <rFont val="Tahoma"/>
            <family val="2"/>
          </rPr>
          <t>The total number of acute discharges from the Eligible Hospital for the first year prior to the base year. The data must be for a full 12 months.
Source: ICR Exhibit 32
Derivation: Sum of Line 011 from each of the following Class Codes:
     • Class Code 4320     • Class Code 4501
     • Class Code 4497     • Class Code 4440*
     • Class Code 4390     • Class Code 4450*
     • Class Code 4460     • Class Code 4506†
ALSO add Line 011 from Class Code 4470 (Other) if and only if the unit reported in Class Code 4470 is considered acute under the Medicare IPPS.
* 2009 ICR only
† 2010 ICR and later</t>
        </r>
      </text>
    </comment>
    <comment ref="D20" authorId="0">
      <text>
        <r>
          <rPr>
            <b/>
            <sz val="9"/>
            <rFont val="Tahoma"/>
            <family val="2"/>
          </rPr>
          <t>The total number of acute discharges from the Eligible Hospital for the second year prior to the base year. The data must be for a full 12 months.
Source: ICR Exhibit 32
Derivation: Sum of Line 011 from each of the following Class Codes:
     • Class Code 4320     • Class Code 4501
     • Class Code 4497     • Class Code 4440*
     • Class Code 4390     • Class Code 4450*
     • Class Code 4460     • Class Code 4506†
ALSO add Line 011 from Class Code 4470 (Other) if and only if the unit reported in Class Code 4470 is considered acute under the Medicare IPPS.
* 2009 ICR only
† 2010 ICR and later</t>
        </r>
      </text>
    </comment>
    <comment ref="D23" authorId="0">
      <text>
        <r>
          <rPr>
            <b/>
            <sz val="9"/>
            <rFont val="Tahoma"/>
            <family val="2"/>
          </rPr>
          <t>The total number of acute discharges from the Eligible Hospital for the third year prior to the base year. The data must be for a full 12 months.
Source: ICR Exhibit 32
Derivation: Sum of Line 011 from each of the following Class Codes:
     • Class Code 4320     • Class Code 4501
     • Class Code 4497     • Class Code 4440*
     • Class Code 4390     • Class Code 4450*
     • Class Code 4460     • Class Code 4506†
ALSO add Line 011 from Class Code 4470 (Other) if and only if the unit reported in Class Code 4470 is considered acute under the Medicare IPPS.
* 2009 ICR only
† 2010 ICR and later</t>
        </r>
      </text>
    </comment>
    <comment ref="D26" authorId="0">
      <text>
        <r>
          <rPr>
            <b/>
            <sz val="9"/>
            <rFont val="Tahoma"/>
            <family val="2"/>
          </rPr>
          <t>The number of bed days in the Eligible Hospital for the reporting year that were paid all or in part by Medicaid (including Medicaid Managed Care and Family Health Plus, but not Child Health Plus). This MAY include bed days where Medicaid paid for co-pays, premiums, or cost-sharing or where Medicaid was a secondary payer to commercial insurance, but it MAY NOT include bed days where Medicare was the primary payer or where the patient was a Medicaid beneficiary but Medicaid made no payment.
Source: ICR Exhibit 32
Derivation: Sum of Lines 014 and 200, less unpaid bed days, from each of the following Class Codes:
     • Class Code 4318     • Class Code 4500
     • Class Code 4496     • Class Code 4438*
     • Class Code 4388     • Class Code 4448*
     • Class Code 4458     • Class Code 4505†
ALSO add the sum of paid days from Lines 014 and 200 from Class Code 4468 (Other) if and only if the unit reported in Class Code 4468 is considered acute under the Medicare IPPS.
The hospital may also add bed days where Medicaid made a non-zero payment as a secondary payer, provided Medicare was not the primary payer. Additional documentation may be required.
Hospitals eligible to participate in the EHR Incentive Program as separately certified children’s hospitals that report all bed days in Class Code 4488 under specific direction from the NYS Department of Health should use the sum of Lines 014 and 200 from Class Code 4488.
* 2009 ICR only
† 2010 ICR and later</t>
        </r>
      </text>
    </comment>
    <comment ref="D29" authorId="0">
      <text>
        <r>
          <rPr>
            <b/>
            <sz val="9"/>
            <rFont val="Tahoma"/>
            <family val="2"/>
          </rPr>
          <t>The total number of bed days in the Eligible Hospital for the reporting year (including all payment sources and uncompensated care).
Source: ICR Exhibit 32
Derivation: Sum of Line 011 from each of the following Class Codes:
     • Class Code 4318     • Class Code 4500
     • Class Code 4496     • Class Code 4438*
     • Class Code 4388     • Class Code 4448*
     • Class Code 4458     • Class Code 4505†
ALSO add Line 011 from Class Code 4468 (Other) if and only if the unit reported in Class Code 4468 is considered acute under the Medicare IPPS.
Hospitals eligible to participate in the EHR Incentive Program as separately certified children’s hospitals that report all bed days in Class Code 4488 under specific direction from the NYS Department of Health should use Line 011 from Class Code 4488.
* 2009 ICR only
† 2010 ICR and later</t>
        </r>
      </text>
    </comment>
    <comment ref="D32" authorId="0">
      <text>
        <r>
          <rPr>
            <b/>
            <sz val="9"/>
            <rFont val="Tahoma"/>
            <family val="2"/>
          </rPr>
          <t>The total value of all charity care the hospital reported for the reporting year. Charity care results from a provider’s policy to provide health care services free of charge (or where only partial payment is expected not to include contractual allowances for otherwise insured patients) to individuals who meet certain financial criteria. Charity care does not include contractual write-offs. Bed debt should not be included as a part of charity care charges. 
According to rules and instructions promulgated by CMS, the total charity care charges should be inclusive of all units in the hospital, including inpatient and outpatient as well as acute and sub-acute units. Charity care charges should be assessed at their full initial value prior to any deductions for payments received.
Source: ICR Exhibit 46 (Parts I &amp; II)
Derivation: Sum of Line 313 from each of the Class Codes included in the State's Indigent Care Pool calculation. See "Charges &amp; Charity Care" tab for a complete list of Class Codes.</t>
        </r>
      </text>
    </comment>
    <comment ref="D35" authorId="0">
      <text>
        <r>
          <rPr>
            <b/>
            <sz val="9"/>
            <rFont val="Tahoma"/>
            <family val="2"/>
          </rPr>
          <t>The total dollar value of all hospital charges for the reporting year. According to rules and instructions promulgated by CMS, the total charges should be inclusive of all units in the hospital, including inpatient and outpatient as well as acute and sub-acute units.
Source: ICR Exhibit 46 (Parts I &amp; II)
Derivation: Sum of Line 200 from each of the Class Codes included in the State's Indigent Care Pool calculation. See "Charges &amp; Charity Care" tab for a complete list of Class Codes.</t>
        </r>
      </text>
    </comment>
    <comment ref="D12" authorId="0">
      <text>
        <r>
          <rPr>
            <b/>
            <sz val="9"/>
            <rFont val="Tahoma"/>
            <family val="2"/>
          </rPr>
          <t xml:space="preserve">The base year is the hospital reporting year used to determine eligibility of a hospital for participation in the NY Medicaid EHR Incentive Program, which forms the basis for deriving the statistics that will determine the amount of the incentive payments the hospital is eligible to receive.
According to rules promulgated by CMS, the data used in calculating eligibility and incentive payment amounts is drawn from the “hospital cost report for the hospital fiscal year that ends during the Federal fiscal year prior to the fiscal year that serves as the payment year.” 
</t>
        </r>
      </text>
    </comment>
    <comment ref="D53" authorId="0">
      <text>
        <r>
          <rPr>
            <b/>
            <sz val="9"/>
            <rFont val="Tahoma"/>
            <family val="2"/>
          </rPr>
          <t>The arithmetic mean of the growth rate in each of the three most recent reporting years (measured from the previous year).
(Growth Rate Current Year + Growth Rate Prior Year 1 + Growth Rate Prior Year 2) / 3</t>
        </r>
      </text>
    </comment>
    <comment ref="D60" authorId="0">
      <text>
        <r>
          <rPr>
            <b/>
            <sz val="9"/>
            <rFont val="Tahoma"/>
            <family val="2"/>
          </rPr>
          <t>The estimated total number of discharges from the Eligible Hospital for a given future year, calculated using the assumption that the Growth Rate in future years will be exactly equal to the Average Growth Rate observed in the base year.</t>
        </r>
      </text>
    </comment>
    <comment ref="D84" authorId="0">
      <text>
        <r>
          <rPr>
            <b/>
            <sz val="9"/>
            <rFont val="Tahoma"/>
            <family val="2"/>
          </rPr>
          <t xml:space="preserve">A scaling figure specified in the original legislation that is applied to each annual incentive payment amount.
This factor in the formula determines the Medicaid incentive payment to an eligible hospital. For each of the four years of theoretical payment, a different transition factor applies. Note that for the Medicaid Program, an aggregate EHR amount is calculated only once, and this amount is then spread over all years of a hospital’s payments. Therefore, the transition factors are used to calculate the aggregate EHR amount but do not indicate that the hospital’s payment will be recalculated on a yearly basis.
</t>
        </r>
      </text>
    </comment>
    <comment ref="D93" authorId="0">
      <text>
        <r>
          <rPr>
            <b/>
            <sz val="9"/>
            <rFont val="Tahoma"/>
            <family val="2"/>
          </rPr>
          <t>Percentage of total acute inpatient bed days attributable to Medicaid patients, modified by the Non-Charity Care Ratio as specified in statute. 
The Medicare Share portion of the Medicaid hospital overall EHR amount is set at 1 by the statute.</t>
        </r>
      </text>
    </comment>
    <comment ref="D71" authorId="0">
      <text>
        <r>
          <rPr>
            <b/>
            <sz val="9"/>
            <rFont val="Tahoma"/>
            <family val="2"/>
          </rPr>
          <t>Statutory base incentive amount of $2,000,000 per payment year.</t>
        </r>
      </text>
    </comment>
    <comment ref="D86" authorId="0">
      <text>
        <r>
          <rPr>
            <b/>
            <sz val="9"/>
            <rFont val="Tahoma"/>
            <family val="2"/>
          </rPr>
          <t>EHR Incentive Payment amount calculated for each year, calculated as (Initial Amount × Transition Factor).</t>
        </r>
      </text>
    </comment>
    <comment ref="D88" authorId="0">
      <text>
        <r>
          <rPr>
            <b/>
            <sz val="9"/>
            <rFont val="Tahoma"/>
            <family val="2"/>
          </rPr>
          <t>Sum of EHR Amount for Year 1 to Year 4</t>
        </r>
      </text>
    </comment>
    <comment ref="D97" authorId="0">
      <text>
        <r>
          <rPr>
            <b/>
            <sz val="9"/>
            <rFont val="Tahoma"/>
            <family val="2"/>
          </rPr>
          <t>Total amount of Medicaid EHR Incentive Payment calculated for the eligible hospital.
(Medicaid Share × Total EHR Amount for 4 Years)</t>
        </r>
      </text>
    </comment>
    <comment ref="D104" authorId="0">
      <text>
        <r>
          <rPr>
            <b/>
            <sz val="9"/>
            <rFont val="Tahoma"/>
            <family val="2"/>
          </rPr>
          <t>Percentage of Total Medicaid EHR Incentive payment disbursed by the state each year according to the disbursement schedule specified in the NY-SMHP.</t>
        </r>
      </text>
    </comment>
    <comment ref="D108" authorId="0">
      <text>
        <r>
          <rPr>
            <b/>
            <sz val="9"/>
            <rFont val="Tahoma"/>
            <family val="2"/>
          </rPr>
          <t>Total amount of Medicaid EHR Incentive Payment calculated for the eligible hospital.
(Medicaid Share × Total EHR Amount for 4 Years)</t>
        </r>
      </text>
    </comment>
    <comment ref="D62" authorId="0">
      <text>
        <r>
          <rPr>
            <b/>
            <sz val="9"/>
            <rFont val="Tahoma"/>
            <family val="2"/>
          </rPr>
          <t>The addition to each year's incentive payment based on the number of discharges from the Eligible Hospital, calculated by multiplying $200 by the number of allowable discharges (discharges 1,150 thru 23,000). No payment is made for discharges prior to the 1,150th discharge or for discharges after the 23,000th discharge.</t>
        </r>
      </text>
    </comment>
    <comment ref="H47" authorId="0">
      <text>
        <r>
          <rPr>
            <b/>
            <sz val="9"/>
            <rFont val="Tahoma"/>
            <family val="2"/>
          </rPr>
          <t>The rate of growth in discharges for the Eligible Hospital in one year, expressed as a ratio of the number of total discharges in the Base Year to the number of total discharges in Prior Year 1 ((Current Year Total Acute Discharges – Prior Year 1 Total Acute Discharges) / Prior Year 1 Total Acute Discharges) X 100%</t>
        </r>
      </text>
    </comment>
    <comment ref="H49" authorId="0">
      <text>
        <r>
          <rPr>
            <b/>
            <sz val="9"/>
            <rFont val="Tahoma"/>
            <family val="2"/>
          </rPr>
          <t>The rate of growth in discharges for the Eligible Hospital in one year, expressed as a ratio of the number of total discharges in Prior Year 1 to the number of total discharges in the Prior Year 2 ((Prior Year 1 Total Acute Discharges – Prior Year 2 Total Acute Discharges) / Prior Year 2 Total Acute Discharges) X 100%</t>
        </r>
      </text>
    </comment>
    <comment ref="H51" authorId="0">
      <text>
        <r>
          <rPr>
            <b/>
            <sz val="9"/>
            <rFont val="Tahoma"/>
            <family val="2"/>
          </rPr>
          <t>The rate of growth in discharges for the Eligible Hospital in one year, expressed as a ratio of the number of total discharges in Prior Year 2 to the number of total discharges in the Prior Year 3 ((Prior Year 2 Total Acute Discharges – Prior Year 3 Total Acute Discharges) / Prior Year 3 Total Acute Discharges) X 100%</t>
        </r>
        <r>
          <rPr>
            <sz val="9"/>
            <rFont val="Tahoma"/>
            <family val="2"/>
          </rPr>
          <t xml:space="preserve">
</t>
        </r>
      </text>
    </comment>
    <comment ref="D64" authorId="0">
      <text>
        <r>
          <rPr>
            <b/>
            <sz val="9"/>
            <rFont val="Tahoma"/>
            <family val="2"/>
          </rPr>
          <t xml:space="preserve">The sum of the Discharge Related Amounts for Year 1, Year 2, Year 3 and Year 4. </t>
        </r>
      </text>
    </comment>
    <comment ref="D82" authorId="0">
      <text>
        <r>
          <rPr>
            <b/>
            <sz val="9"/>
            <rFont val="Tahoma"/>
            <family val="2"/>
          </rPr>
          <t xml:space="preserve">Initial Amount = Standard Base Amount of $2,000,000 + Discharge Related Amount 
The Initial Amount is the sum of a base amount and a discharge-related amount. The base amount is $2,000,000, and the discharge-related amount provides an additional $200 for estimated discharges between 1,150 and 23,000 discharges. No payment is made for discharges prior to the 1,150th discharge or for discharges after the 23,000th discharge.
</t>
        </r>
      </text>
    </comment>
    <comment ref="D90" authorId="0">
      <text>
        <r>
          <rPr>
            <b/>
            <sz val="9"/>
            <rFont val="Tahoma"/>
            <family val="2"/>
          </rPr>
          <t>Non-Charity Care Ratio is the proportion of total hospital charges that are not attributable to charity care, calculated by subtracting Total Charity Care Charges from Total Charges and dividing by Total Charges.
(Total Charges − Total Charity Care Charges) / Total  Charges</t>
        </r>
      </text>
    </comment>
    <comment ref="D106" authorId="0">
      <text>
        <r>
          <rPr>
            <b/>
            <sz val="9"/>
            <rFont val="Tahoma"/>
            <family val="2"/>
          </rPr>
          <t xml:space="preserve">The amount of the EHR Incentive Program Payment for Year 1, Year 2 and Year 3.
Year 1 Payment= Medicaid EHR Hospital Incentive Payment for 4 Years × Year 1 Disbursement Percentage (50%)
Year 2 Payment= Medicaid EHR Hospital Incentive Payment for 4 Years × Year 2 Disbursement Percentage (40%)
Year 3 Payment= Medicaid EHR Hospital Incentive Payment for 4 Years × Year 3 Disbursement Percentage (10%)
</t>
        </r>
      </text>
    </comment>
    <comment ref="D75" authorId="1">
      <text>
        <r>
          <rPr>
            <b/>
            <sz val="9"/>
            <rFont val="Tahoma"/>
            <family val="2"/>
          </rPr>
          <t>Sum of Base Amount and Discharge Related Amount for each payment year.</t>
        </r>
      </text>
    </comment>
  </commentList>
</comments>
</file>

<file path=xl/sharedStrings.xml><?xml version="1.0" encoding="utf-8"?>
<sst xmlns="http://schemas.openxmlformats.org/spreadsheetml/2006/main" count="364" uniqueCount="306">
  <si>
    <t>to</t>
  </si>
  <si>
    <t>Total Acute Discharges for Prior Year 1</t>
  </si>
  <si>
    <t>Total Acute Discharges for Prior Year 2</t>
  </si>
  <si>
    <t>Total Acute Discharges for Prior Year 3</t>
  </si>
  <si>
    <t>Total Acute Discharges for Current Year</t>
  </si>
  <si>
    <t>Current Year Total Acute Discharges</t>
  </si>
  <si>
    <t>Prior Year Total Acute Discharges</t>
  </si>
  <si>
    <t>Growth Rate</t>
  </si>
  <si>
    <t>Average Annual Growth Rate for Total Acute Discharges</t>
  </si>
  <si>
    <t>Year 1</t>
  </si>
  <si>
    <t>Year 2</t>
  </si>
  <si>
    <t>Year 3</t>
  </si>
  <si>
    <t>Year 4</t>
  </si>
  <si>
    <t>Discharge Related Amount</t>
  </si>
  <si>
    <t>Total Discharge Related Amount</t>
  </si>
  <si>
    <t>Standard Base Amount</t>
  </si>
  <si>
    <t>Initial Amount</t>
  </si>
  <si>
    <t>Medicaid Share</t>
  </si>
  <si>
    <t>Transition Factor</t>
  </si>
  <si>
    <t>Disbursement Percentage per NY agreement</t>
  </si>
  <si>
    <t>EHR Amount Per Payment Year</t>
  </si>
  <si>
    <t>Total EHR Amount for 4 Years</t>
  </si>
  <si>
    <t>Medicaid EHR Hospital Incentive Payment for 4 Years</t>
  </si>
  <si>
    <t>Medicaid EHR Incentive Program Payment</t>
  </si>
  <si>
    <t>Total Medicaid EHR Incentive Program Payment for 4 Years</t>
  </si>
  <si>
    <t>Hospital Eligibility Worksheet</t>
  </si>
  <si>
    <t>Average Patient Stay in Days</t>
  </si>
  <si>
    <t>Medicaid Acute Inpatient Bed Days for Reporting Year</t>
  </si>
  <si>
    <t>Total Acute Inpatient Bed Days for Reporting Year</t>
  </si>
  <si>
    <t>Base Year</t>
  </si>
  <si>
    <t>Section 1: Data Inputs for Payment Calculation</t>
  </si>
  <si>
    <t>Non-Charity Care Ratio</t>
  </si>
  <si>
    <t>Section 2: Calculated Incentive Payment Data</t>
  </si>
  <si>
    <t>The worksheet will calculate all of the values in the Incentive Payment Data section based on the input from Section 1. Additional information about each data element is available by pointing your mouse to the field label.</t>
  </si>
  <si>
    <t>Estimated Acute Discharges Based On Calculated Growth Rate</t>
  </si>
  <si>
    <t>Eligible Hospital Incentive Payment Calculation Worksheet</t>
  </si>
  <si>
    <t>Section 1: Data Inputs for Eligible Hospital Determination</t>
  </si>
  <si>
    <t>Section 2: EHR Incentive Program Determination</t>
  </si>
  <si>
    <t>NY State Medicaid EHR Incentive Workbook for Hospitals</t>
  </si>
  <si>
    <t>Included Worksheets</t>
  </si>
  <si>
    <t>This worksheet can be used to determine if an acute care hospital meets the minimum eligibility requirement for the EHR Incentive Program. Children's hospitals are automatically qualified for the program based on the Federal Guidelines.</t>
  </si>
  <si>
    <t>Medicaid Patient Volume</t>
  </si>
  <si>
    <t>The worksheet will use the data captured in Section 1 to determine if a hospital meets the minimum eligibility requirements for the Medicaid EHR Incentive Program.  Additional information about each data element is available by pointing your mouse to the field label.</t>
  </si>
  <si>
    <t>This worksheet displays the NLR Hospital Registration data that NY State Medicaid has received for the EHR Incentive Program. It is important to carefully review this information as it will be included as part of the Hospital Application for the EHR Incentive Program.</t>
  </si>
  <si>
    <t>Hospital meets Eligibility Requirements for the EHR Incentive Program</t>
  </si>
  <si>
    <t>Discharge Related Amount Section</t>
  </si>
  <si>
    <t>Growth Rate Section</t>
  </si>
  <si>
    <t>Initial Amount Section</t>
  </si>
  <si>
    <t>Overall EHR Amount Section</t>
  </si>
  <si>
    <t>Medicaid Share Section</t>
  </si>
  <si>
    <t>Medicaid EHR Incentive Program Payment Section</t>
  </si>
  <si>
    <t>Total Patient Encounters</t>
  </si>
  <si>
    <t>Total Medicaid Encounters</t>
  </si>
  <si>
    <t xml:space="preserve">Emergency Department Encounters </t>
  </si>
  <si>
    <t>Discharge and Financial Data</t>
  </si>
  <si>
    <t>Medicaid Inpatient Hospital Encounters</t>
  </si>
  <si>
    <t>Medicaid Emergency Department Encounters</t>
  </si>
  <si>
    <t xml:space="preserve">The purpose of this workbook is to assist hospitals to verify eligibility and calculate incentive payments prior to utilizing the MEIPASS online system to apply for the EHR Incentive Program.  </t>
  </si>
  <si>
    <t>Patient Encounter Data</t>
  </si>
  <si>
    <t xml:space="preserve">This worksheet will guide an eligible hospital through the data collection requirements for determining the EHR Incentive Payment amount. The worksheet will automatically calculate the Incentive Payment values once the required data fields have been completed. </t>
  </si>
  <si>
    <t>Total  Acute Care Inpatient Bed Days  (For 12 month period)</t>
  </si>
  <si>
    <t>Total Acute Care  Discharges (For 12 month period)</t>
  </si>
  <si>
    <t xml:space="preserve">Acute Care Inpatient Hospital Encounters </t>
  </si>
  <si>
    <t>The arithmetic mean of the growth rate in each of the three most recent reporting years (measured from the previous year). (Growth Rate Current Year + Growth Rate Prior Year 1 + Growth Rate Prior Year 2) / 3</t>
  </si>
  <si>
    <t>Calculated Average Patient Stay in Days (Total Acute Care Inpatient Bed Days / Total Acute Care Discharges).
An Average Patient Length of Stay of 25 Days or Fewer is Required for a hospital to be determined eligible.</t>
  </si>
  <si>
    <t>The estimated total number of discharges from the Eligible Hospital for a given future year, calculated using the assumption that the Growth Rate in future years will be exactly equal to the Average Growth Rate observed in the base year.</t>
  </si>
  <si>
    <t>Initial Amount = Standard Base Amount of $2,000,000 + Discharge Related Amount 
The Initial Amount is the sum of a base amount and a discharge-related amount. The base amount is $2,000,000, and the discharge-related amount provides an additional $200 for estimated discharges between 1,150 and 23,000 discharges. No payment is made for discharges prior to the 1,150th discharge or for discharges after the 23,000th discharge.</t>
  </si>
  <si>
    <t>Medicaid responsible portion of EHR Hospital Incentive Payment (Medicaid Share Percentage X Total EHR Amount for 4 Years)</t>
  </si>
  <si>
    <t>Calculated Medicaid Patient Volume Percentage (Total Medicaid Encounters / Total Patient Encounters).
A Medicaid Patient Volume Percentage of at least 10% is required for a hospital to be determined eligible.</t>
  </si>
  <si>
    <t>Sum of EHR Amount for Year 1 to Year 4</t>
  </si>
  <si>
    <t>Calculated total number of Medicaid patient encounters for the 90-day reporting period (Medicaid Inpatient Hospital Encounters + Medicaid Emergency Department Encounters).</t>
  </si>
  <si>
    <t>Calculated total number of patient encounters for the 90-day reporting period (Acute Care Inpatient Hospital Encounters + Emergency Department Encounters).</t>
  </si>
  <si>
    <t>Glossary of Terms</t>
  </si>
  <si>
    <t>Medicaid Patient Encounter</t>
  </si>
  <si>
    <t xml:space="preserve">Please enter in the values for the ten requested data elements in Section 1. The values captured in Section 1 will be used to populate the values in Section 2 automatically.  
*Data must be derived from an auditable data source. Help text with definitions and guidance is available by pointing your mouse to the field labels that are marked with a red tab.                                     </t>
  </si>
  <si>
    <t>The number of patient encounters in the emergency department of the Eligible Hospital for the 90-day reporting period. For the purposes of the EHR Incentive Program, an emergency department encounter consists of any number of services rendered to an individual in an emergency department on any one day. Note that emergency department services rendered to an individual on multiple days count as multiple encounters.</t>
  </si>
  <si>
    <t>The number of inpatient encounters in the Eligible Hospital for the 90-day reporting period that were paid all or in part by Medicaid (including Medicaid Managed Care and Family Health Plus, but not Child Health Plus). This MAY include encounters where Medicaid paid for co-pays, premiums, or cost-sharing or where Medicaid was a secondary payer to commercial insurance; for the purposes of calculating Medicaid patient volume to determine eligibility, it MAY also include encounters where Medicare was the primary payer. It MAY NOT include encounters where the patient was a Medicaid beneficiary but Medicaid made no payment. For a definition of inpatient encounters, see “Acute Care Inpatient Hospital Encounters”.</t>
  </si>
  <si>
    <t>Application Dates</t>
  </si>
  <si>
    <t>Payment Year</t>
  </si>
  <si>
    <t>Hospital Fiscal Year</t>
  </si>
  <si>
    <t>Patient Volume Reporting Period (90 Day Reporting Period)</t>
  </si>
  <si>
    <t xml:space="preserve">Patient Volume Reporting Period (90 Day Reporting Period) </t>
  </si>
  <si>
    <t>Please enter in the requested values for the data elements in Section 1.  
*Data must be derived from an auditable data source. Help text with definitions and guidance is available by pointing your mouse to the field labels that are marked with a red tab.</t>
  </si>
  <si>
    <t>Total Charges</t>
  </si>
  <si>
    <t>Total Charity Care Charges</t>
  </si>
  <si>
    <t>The number of inpatient encounters in the Eligible Hospital for the 90-day reporting period. For the purposes of the EHR Incentive Program, an inpatient encounter consists of an inpatient discharge from the eligible hospital. Note that multiple discharges of an individual on different days count as multiple encounters. Transitions from included units to sub-acute units not considered part of the eligible hospital (such as rehab, nursery, or skilled nursing), or transitions from acute care to sub-acute care within a swing bed, are considered discharges from the eligible hospital and thus may be counted as encounters.</t>
  </si>
  <si>
    <t xml:space="preserve">The base year is the hospital reporting year used to determine eligibility of a hospital for participation in the NY Medicaid EHR Incentive Program, which forms the basis for deriving the statistics that will determine the amount of the incentive payments the hospital is eligible to receive.
According to rules promulgated by CMS, the data used in calculating eligibility and incentive payment amounts is drawn from the “hospital cost report for the hospital fiscal year that ends during the Federal fiscal year prior to the fiscal year that serves as the payment year.” 
</t>
  </si>
  <si>
    <t>Percentage of Total Medicaid EHR Incentive payment disbursed by the state each year according to the disbursement schedule specified in the NY-SMHP.</t>
  </si>
  <si>
    <t>The addition to each year's incentive payment based on the number of discharges from the Eligible Hospital, calculated by multiplying $200 by the number of allowable discharges (discharges 1,150 thru 23,000). No payment is made for discharges prior to the 1,150th discharge or for discharges after the 23,000th discharge.</t>
  </si>
  <si>
    <t>EHR Incentive Payment amount calculated for each year, calculated as (Initial Amount × Transition Factor).</t>
  </si>
  <si>
    <t xml:space="preserve">A determination (Yes / No) if the hospital meets the eligibility requirements for the Medicaid EHR Incentive Program.
A hospital must have a Medicaid Patient Volume Percentage of at least 10% and Average Patient Length of Stay of 25 Days or fewer in order to meet the eligibility requirements.
</t>
  </si>
  <si>
    <t xml:space="preserve">The amount of the EHR Incentive Program Payment for Year 1, Year 2 and Year 3.
Year 1 Payment= Medicaid EHR Hospital Incentive Payment for 4 Years × Disbursement Percentage per NY agreement (50%)
Year 2 Payment= Medicaid EHR Hospital Incentive Payment for 4 Years × Disbursement Percentage per NY agreement (40%)
Year 3 Payment= Medicaid EHR Hospital Incentive Payment for 4 Years × Disbursement Percentage per NY agreement (10%)
</t>
  </si>
  <si>
    <t>The number of patient encounters in the emergency department of the Eligible Hospital for the 90-day reporting period that were paid all or in part by Medicaid (including Medicaid Managed Care and Family Health Plus, but not Child Health Plus). This MAY include encounters where Medicaid paid for co-pays, premiums, or cost-sharing or where Medicaid was a secondary payer to commercial insurance; for the purposes of calculating Medicaid patient volume to determine eligibility, it MAY also include encounters where Medicare was the primary payer. It MAY NOT include encounters where the patient was a Medicaid beneficiary but Medicaid made no payment. For a definition of emergency department encounters, see “Emergency Department Encounters”.</t>
  </si>
  <si>
    <t xml:space="preserve"> The following are considered Medicaid encounters for eligible hospitals:
(1) Services rendered to an individual per inpatient discharges where Medicaid or a Medicaid demonstration project under section 1115 paid for part or all of the service; 
(2) Services rendered to an individual per inpatient discharge where Medicaid or a Medicaid demonstration project under section 1115 of the Act paid all or part of their premiums, co-payments, and/or cost-sharing; 
(3) Services rendered to an individual in an emergency department on any one day where Medicaid or a Medicaid demonstration project under section 1115 of the Act either paid for part or all of the service; or 
(4) Services rendered to an individual in an emergency department on any one day where Medicaid or a Medicaid demonstration project under section 1115 of the Act paid all or part of their premiums, co-payments, and/or costsharing.</t>
  </si>
  <si>
    <t>Percentage of total acute inpatient bed days attributable to Medicaid patients, modified by the Non-Charity Care Ratio as specified in statute. 
The Medicare Share portion of the Medicaid hospital overall EHR amount is set at 1 by the statute.</t>
  </si>
  <si>
    <t>Non-Charity Care Ratio is the proportion of total hospital charges that are not attributable to charity care, calculated by subtracting Total Charity Care Charges from Total Charges and dividing by Total Charges.
(Total Charges − Total Charity Care Charges) / Total  Charges</t>
  </si>
  <si>
    <t>Statutory base incentive amount of $2,000,000 per payment year.</t>
  </si>
  <si>
    <t>The total number of all unique inpatient bed days for the 12-month reporting period.</t>
  </si>
  <si>
    <t>The total number of all unique discharges for 12-month reporting period.</t>
  </si>
  <si>
    <t>The total dollar value of all hospital charges for the reporting year. According to rules and instructions promulgated by CMS, Total Charges should be inclusive of all units in the hospital, including inpatient and outpatient as well as acute and sub-acute units.
Source: ICR Exhibit 46 (Parts I &amp; II)
Derivation: Sum of Line 200 from each of the Class Codes included in the State's Indigent Care Pool calculation. See "Charges &amp; Charity Care" tab for a complete list of Class Codes.</t>
  </si>
  <si>
    <t>The total value of all charity care the hospital reported for the reporting year. Charity care results from a provider’s policy to provide health care services free of charge (or where only partial payment is expected not to include contractual allowances for otherwise insured patients) to individuals who meet certain financial criteria. Charity care does not include contractual write-offs. Bed debt should not be included as a part of charity care charges. 
According to rules and instructions promulgated by CMS, the total charity care charges should be inclusive of all units in the hospital, including inpatient and outpatient as well as acute and sub-acute units. Charity care charges should be assessed at their full initial value prior to any deductions for payments received.
Source: ICR Exhibit 46 (Parts I &amp; II)
Derivation: Sum of Line 313 from each of the Class Codes included in the State's Indigent Care Pool calculation. See "Charges &amp; Charity Care" tab for a complete list of Class Codes.</t>
  </si>
  <si>
    <t xml:space="preserve">The sum of the Discharge Related Amounts for Year 1, Year 2, Year 3 and Year 4. </t>
  </si>
  <si>
    <t>Total amount of Medicaid EHR Incentive Payment calculated for the eligible hospital.
(Medicaid Share × Total EHR Amount for 4 Years)</t>
  </si>
  <si>
    <t>A scaling figure specified in the original legislation that is applied to each annual incentive payment amount.
This factor in the formula determines the Medicaid incentive payment to an eligible hospital. For each of the four years of theoretical payment, a different transition factor applies. Note that for the Medicaid Program, an aggregate EHR amount is calculated only once, and this amount is then spread over all years of a hospital’s payments. Therefore, the transition factors are used to calculate the aggregate EHR amount but do not indicate that the hospital’s payment will be recalculated on a yearly basis.</t>
  </si>
  <si>
    <t>Description</t>
  </si>
  <si>
    <t>Class Code</t>
  </si>
  <si>
    <t>Inpatient Service Cost Center Line Assignments (99)</t>
  </si>
  <si>
    <t>Medical Surgical Inpatients</t>
  </si>
  <si>
    <t>Pediatric Unit</t>
  </si>
  <si>
    <t>Maternity Unit</t>
  </si>
  <si>
    <t>Epilepsy Unit</t>
  </si>
  <si>
    <t>Psychiatric</t>
  </si>
  <si>
    <t>Rehabilitation Medicine</t>
  </si>
  <si>
    <t>Traumatic Brain Injury/Coma</t>
  </si>
  <si>
    <t>Tuberculosis</t>
  </si>
  <si>
    <t>H.I.V. Care</t>
  </si>
  <si>
    <t>Bone Marrow Unit</t>
  </si>
  <si>
    <t>Intensive Care Unit</t>
  </si>
  <si>
    <t>Pediatric ICU</t>
  </si>
  <si>
    <t>Cardiac ICU</t>
  </si>
  <si>
    <t>Coronary Care Unit</t>
  </si>
  <si>
    <t>Burn Intensive Care Unit</t>
  </si>
  <si>
    <t>Surgical Intensive Care Unit</t>
  </si>
  <si>
    <t>Neonatal Intensive Care Unit</t>
  </si>
  <si>
    <t>Nursery - Premature</t>
  </si>
  <si>
    <t>Outpatient Service Cost Center Line Assignment (98)</t>
  </si>
  <si>
    <t>Clinic</t>
  </si>
  <si>
    <t>Alcohol Clinic</t>
  </si>
  <si>
    <t>Alcohol Day Rehab Clinic</t>
  </si>
  <si>
    <t>Chemotherapy Clinic</t>
  </si>
  <si>
    <t>Day Hospital</t>
  </si>
  <si>
    <t>Early Intervention</t>
  </si>
  <si>
    <t>Family Clinic</t>
  </si>
  <si>
    <t>Family Planning</t>
  </si>
  <si>
    <t>Head Injury Clinic</t>
  </si>
  <si>
    <t>H.I.V. Clinics</t>
  </si>
  <si>
    <t>Hyperbaric Clinic</t>
  </si>
  <si>
    <t>Oncology Clinic</t>
  </si>
  <si>
    <t>Pediatric Clinic</t>
  </si>
  <si>
    <t>Rehabilitation Clinic</t>
  </si>
  <si>
    <t>Cardiac Rehabilitation Clinic</t>
  </si>
  <si>
    <t>Dental Clinic</t>
  </si>
  <si>
    <t>Diabetes Clinic</t>
  </si>
  <si>
    <t>PCAP Clinic</t>
  </si>
  <si>
    <t>Sleep Clinic</t>
  </si>
  <si>
    <t>Wound Care Clinic</t>
  </si>
  <si>
    <t>Mental Health Clinic</t>
  </si>
  <si>
    <t xml:space="preserve">Mental Health Continuing Day Treatment </t>
  </si>
  <si>
    <t>Mental Health Day Treatment</t>
  </si>
  <si>
    <t>Mental Health Intensive Psychiatric Rehab. Outpatient</t>
  </si>
  <si>
    <t>Mental Health Partial Hosp.</t>
  </si>
  <si>
    <t>All Other OMH Programs O/P</t>
  </si>
  <si>
    <t>All Other OASAS Programs O/P</t>
  </si>
  <si>
    <t>Mental Health Outpatient ACT Programs</t>
  </si>
  <si>
    <t>Mental Health Outpatient ICM Programs</t>
  </si>
  <si>
    <t>Mental Health Outpatient SCM Programs</t>
  </si>
  <si>
    <t>Comprehensive PROS with Clinic</t>
  </si>
  <si>
    <t xml:space="preserve">Comprehensive PROS </t>
  </si>
  <si>
    <t>Limited License PROS</t>
  </si>
  <si>
    <t>PROS Rehabilitation and Support</t>
  </si>
  <si>
    <t>Ambulatory Surgical Service</t>
  </si>
  <si>
    <t>Referred Ambulatory Service</t>
  </si>
  <si>
    <t>Renal Dialysis</t>
  </si>
  <si>
    <t>Methadone Maintenance Treatment Program</t>
  </si>
  <si>
    <t>Women and Infant Children Program (WIC)</t>
  </si>
  <si>
    <t>Emergency Service</t>
  </si>
  <si>
    <t>CPEP</t>
  </si>
  <si>
    <t>Poison Control</t>
  </si>
  <si>
    <t>Observation Beds (Non-Distinct Part)</t>
  </si>
  <si>
    <t>Observation Beds (Distinct Part)</t>
  </si>
  <si>
    <t>CPEP Observation Beds (Psychiatric)</t>
  </si>
  <si>
    <t>Federally Qualified Health Center (FQHC)</t>
  </si>
  <si>
    <t>0026</t>
  </si>
  <si>
    <t>0387</t>
  </si>
  <si>
    <t>4830</t>
  </si>
  <si>
    <t>4831</t>
  </si>
  <si>
    <t>4832</t>
  </si>
  <si>
    <t>4833</t>
  </si>
  <si>
    <t>4834</t>
  </si>
  <si>
    <t>4835</t>
  </si>
  <si>
    <t>4836</t>
  </si>
  <si>
    <t>0388</t>
  </si>
  <si>
    <t>4837</t>
  </si>
  <si>
    <t>4839</t>
  </si>
  <si>
    <t>4840</t>
  </si>
  <si>
    <t>4841</t>
  </si>
  <si>
    <t>4909</t>
  </si>
  <si>
    <t>4908</t>
  </si>
  <si>
    <t>4907</t>
  </si>
  <si>
    <t>4906</t>
  </si>
  <si>
    <t>4905</t>
  </si>
  <si>
    <t>4904</t>
  </si>
  <si>
    <t>0386</t>
  </si>
  <si>
    <t>0108</t>
  </si>
  <si>
    <t>0033</t>
  </si>
  <si>
    <t>0111</t>
  </si>
  <si>
    <t>0112</t>
  </si>
  <si>
    <t>0106</t>
  </si>
  <si>
    <t>0107</t>
  </si>
  <si>
    <t>4849</t>
  </si>
  <si>
    <t>4850</t>
  </si>
  <si>
    <t>4851</t>
  </si>
  <si>
    <t>4852</t>
  </si>
  <si>
    <t>4853</t>
  </si>
  <si>
    <t>4854</t>
  </si>
  <si>
    <t>4855</t>
  </si>
  <si>
    <t>0034</t>
  </si>
  <si>
    <t>0028</t>
  </si>
  <si>
    <t>0383</t>
  </si>
  <si>
    <t>0119</t>
  </si>
  <si>
    <t>4847</t>
  </si>
  <si>
    <t>0027</t>
  </si>
  <si>
    <t>0385</t>
  </si>
  <si>
    <t>4845</t>
  </si>
  <si>
    <t>0030</t>
  </si>
  <si>
    <t>4846</t>
  </si>
  <si>
    <t>0096</t>
  </si>
  <si>
    <t>4903</t>
  </si>
  <si>
    <t>Other Reimbursable Cost Center Line Assignments (50)</t>
  </si>
  <si>
    <t>Home Program Dialysis</t>
  </si>
  <si>
    <t>Ambulance Services</t>
  </si>
  <si>
    <t>HHA - Administrative &amp; General</t>
  </si>
  <si>
    <t>HHA - Skilled Nursing Care</t>
  </si>
  <si>
    <t>HHA - Physical Therapy</t>
  </si>
  <si>
    <t>HHA - Occupational Therapy</t>
  </si>
  <si>
    <t>HHA - Speech Pathology</t>
  </si>
  <si>
    <t>HHA - Medical Social Services</t>
  </si>
  <si>
    <t>Home Health Aide</t>
  </si>
  <si>
    <t>Other HHA Services</t>
  </si>
  <si>
    <t>0020</t>
  </si>
  <si>
    <t>0031</t>
  </si>
  <si>
    <t>0113</t>
  </si>
  <si>
    <t>0381</t>
  </si>
  <si>
    <t>0134</t>
  </si>
  <si>
    <t>0135</t>
  </si>
  <si>
    <t>0136</t>
  </si>
  <si>
    <t>0382</t>
  </si>
  <si>
    <t>0029</t>
  </si>
  <si>
    <t>0021</t>
  </si>
  <si>
    <t>3212-3236, 4916-4922</t>
  </si>
  <si>
    <t>Lung Acquisition</t>
  </si>
  <si>
    <t>Kidney Acquisition</t>
  </si>
  <si>
    <t>Liver Acquisition</t>
  </si>
  <si>
    <t>Heart Acquisition</t>
  </si>
  <si>
    <t>Pancreas Acquisition</t>
  </si>
  <si>
    <t>Intestinal Acquisition</t>
  </si>
  <si>
    <t>Islet Cell Acquisition</t>
  </si>
  <si>
    <t>Other Organ Acquisition (specify)</t>
  </si>
  <si>
    <t>Ambulatory Surgical Center (Distinct Part)</t>
  </si>
  <si>
    <t>Hospice Inpatient</t>
  </si>
  <si>
    <t>Special Purpose Cost Center Line Assignments (50)</t>
  </si>
  <si>
    <t>3306-3341</t>
  </si>
  <si>
    <t>3302</t>
  </si>
  <si>
    <t>0101</t>
  </si>
  <si>
    <t>0138</t>
  </si>
  <si>
    <t>0392</t>
  </si>
  <si>
    <t>3303</t>
  </si>
  <si>
    <t>3304</t>
  </si>
  <si>
    <t>3305</t>
  </si>
  <si>
    <t>0390</t>
  </si>
  <si>
    <t>0128</t>
  </si>
  <si>
    <t>0391</t>
  </si>
  <si>
    <t>0195</t>
  </si>
  <si>
    <t>0094</t>
  </si>
  <si>
    <t>0095</t>
  </si>
  <si>
    <t>0182</t>
  </si>
  <si>
    <t>0093</t>
  </si>
  <si>
    <t>0198</t>
  </si>
  <si>
    <t>0193</t>
  </si>
  <si>
    <t>0181</t>
  </si>
  <si>
    <t>0190</t>
  </si>
  <si>
    <t>0371</t>
  </si>
  <si>
    <t>0196</t>
  </si>
  <si>
    <t>0197</t>
  </si>
  <si>
    <t>0183</t>
  </si>
  <si>
    <t>0184</t>
  </si>
  <si>
    <t>0194</t>
  </si>
  <si>
    <t>0024</t>
  </si>
  <si>
    <t>3005</t>
  </si>
  <si>
    <t>Class Codes for Total Charges &amp; Charity Care Charges</t>
  </si>
  <si>
    <t>3021-3079</t>
  </si>
  <si>
    <t>4856-4902</t>
  </si>
  <si>
    <t>Charges &amp; Charity Care</t>
  </si>
  <si>
    <t>This worksheet provides a comprehensive list of class codes from Exchibit 46 of the Institutional Cost Report that may be included in the calculation of Total Charges and Total Charity Care Charges.</t>
  </si>
  <si>
    <t>This worksheet provides a comprehensive list of terms used in the NY State Medicaid EHR Incentive Workbook for Hospitals.</t>
  </si>
  <si>
    <r>
      <rPr>
        <sz val="11"/>
        <rFont val="Calibri"/>
        <family val="2"/>
      </rPr>
      <t xml:space="preserve">For questions regarding completion of this workbook please contact </t>
    </r>
    <r>
      <rPr>
        <sz val="11"/>
        <rFont val="Calibri"/>
        <family val="2"/>
      </rPr>
      <t>1 (800) 278-3960</t>
    </r>
    <r>
      <rPr>
        <sz val="11"/>
        <rFont val="Calibri"/>
        <family val="2"/>
      </rPr>
      <t xml:space="preserve"> or </t>
    </r>
    <r>
      <rPr>
        <sz val="11"/>
        <rFont val="Calibri"/>
        <family val="2"/>
      </rPr>
      <t>hit@health.state.ny.us</t>
    </r>
  </si>
  <si>
    <r>
      <t xml:space="preserve">The number of bed days in the Eligible Hospital for the reporting year that were paid all or in part by Medicaid (including Medicaid Managed Care and Family Health Plus, but not Child Health Plus). This MAY include bed days where Medicaid paid for co-pays, premiums, or cost-sharing or where Medicaid was a secondary payer to commercial insurance, but it MAY NOT include bed days where Medicare was the primary payer or where the patient was a Medicaid beneficiary but Medicaid made no payment.
Source: ICR Exhibit 32
Derivation: Sum of Lines 014 and 200, less unpaid bed days, from each of the following Class Codes:
     • Class Code 4318     • Class Code 4500
     • Class Code 4496     • Class Code 4438*
     • Class Code 4388     • Class Code 4448*
     • Class Code 4458     • Class Code 4505†
ALSO add the sum of paid days from Lines 014 and 200 from Class Code 4468 (Other) if and only if the unit reported in Class Code 4468 is considered acute under the Medicare IPPS.
The hospital may also add bed days where Medicaid made a non-zero payment as a secondary payer, provided Medicare was not the primary payer. Additional documentation may be required.
Hospitals eligible to participate in the EHR Incentive Program as separately certified children’s hospitals that report all bed days in Class Code 4488 under specific direction from the NYS Department of Health should use the sum of Lines 014 and 200 from Class Code 4488.
</t>
    </r>
    <r>
      <rPr>
        <sz val="9"/>
        <color indexed="8"/>
        <rFont val="Calibri"/>
        <family val="2"/>
      </rPr>
      <t>* 2009 ICR only
† 2010 ICR and later</t>
    </r>
  </si>
  <si>
    <r>
      <t xml:space="preserve">The total number of bed days in the Eligible Hospital for the reporting year (including all payment sources and uncompensated care).
Source: ICR Exhibit 32
Derivation: Sum of Line 011 from each of the following Class Codes:
     • Class Code 4318     • Class Code 4500
     • Class Code 4496     • Class Code 4438*
     • Class Code 4388     • Class Code 4448*
     • Class Code 4458     • Class Code 4505†
ALSO add Line 011 from Class Code 4468 (Other) if and only if the unit reported in Class Code 4468 is considered acute under the Medicare IPPS.
Hospitals eligible to participate in the EHR Incentive Program as separately certified children’s hospitals that report all bed days in Class Code 4488 under specific direction from the NYS Department of Health should use Line 011 from Class Code 4488.
</t>
    </r>
    <r>
      <rPr>
        <sz val="9"/>
        <color indexed="8"/>
        <rFont val="Calibri"/>
        <family val="2"/>
      </rPr>
      <t>* 2009 ICR only
† 2010 ICR and later</t>
    </r>
  </si>
  <si>
    <r>
      <t xml:space="preserve">The total number of acute discharges from the Eligible Hospital for a given reporting year (Base Year). The data must be for a full 12 months.
Source: ICR Exhibit 32
Derivation: Sum of Line 011 from each of the following Class Codes:
     • Class Code 4320     • Class Code 4501
     • Class Code 4497     • Class Code 4440*
     • Class Code 4390     • Class Code 4450*
     • Class Code 4460     • Class Code 4506†
ALSO add Line 011 from Class Code 4470 (Other) if and only if the unit reported in Class Code 4470 is considered acute under the Medicare IPPS.
</t>
    </r>
    <r>
      <rPr>
        <sz val="9"/>
        <color indexed="8"/>
        <rFont val="Calibri"/>
        <family val="2"/>
      </rPr>
      <t>* 2009 ICR only
† 2010 ICR and later</t>
    </r>
  </si>
  <si>
    <r>
      <t xml:space="preserve">The total number of acute discharges from the Eligible Hospital for the first year prior to the base year. The data must be for a full 12 months.
Source: ICR Exhibit 32
Derivation: Sum of Line 011 from each of the following Class Codes:
     • Class Code 4320     • Class Code 4501
     • Class Code 4497     • Class Code 4440*
     • Class Code 4390     • Class Code 4450*
     • Class Code 4460     • Class Code 4506†
ALSO add Line 011 from Class Code 4470 (Other) if and only if the unit reported in Class Code 4470 is considered acute under the Medicare IPPS.
</t>
    </r>
    <r>
      <rPr>
        <sz val="9"/>
        <color indexed="8"/>
        <rFont val="Calibri"/>
        <family val="2"/>
      </rPr>
      <t>* 2009 ICR only
† 2010 ICR and later</t>
    </r>
  </si>
  <si>
    <r>
      <t xml:space="preserve">The total number of acute discharges from the Eligible Hospital for the second year prior to the base year. The data must be for a full 12 months.
Source: ICR Exhibit 32
Derivation: Sum of Line 011 from each of the following Class Codes:
     • Class Code 4320     • Class Code 4501
     • Class Code 4497     • Class Code 4440*
     • Class Code 4390     • Class Code 4450*
     • Class Code 4460     • Class Code 4506†
ALSO add Line 011 from Class Code 4470 (Other) if and only if the unit reported in Class Code 4470 is considered acute under the Medicare IPPS.
</t>
    </r>
    <r>
      <rPr>
        <sz val="9"/>
        <color indexed="8"/>
        <rFont val="Calibri"/>
        <family val="2"/>
      </rPr>
      <t>* 2009 ICR only
† 2010 ICR and later</t>
    </r>
  </si>
  <si>
    <r>
      <t xml:space="preserve">The total number of acute discharges from the Eligible Hospital for the third year prior to the base year. The data must be for a full 12 months.
Source: ICR Exhibit 32
Derivation: Sum of Line 011 from each of the following Class Codes:
     • Class Code 4320     • Class Code 4501
     • Class Code 4497     • Class Code 4440*
     • Class Code 4390     • Class Code 4450*
     • Class Code 4460     • Class Code 4506†
ALSO add Line 011 from Class Code 4470 (Other) if and only if the unit reported in Class Code 4470 is considered acute under the Medicare IPPS.
</t>
    </r>
    <r>
      <rPr>
        <sz val="9"/>
        <color indexed="8"/>
        <rFont val="Calibri"/>
        <family val="2"/>
      </rPr>
      <t>* 2009 ICR only
† 2010 ICR and later</t>
    </r>
  </si>
  <si>
    <t>Total Acute Discharges for Reporting Year</t>
  </si>
  <si>
    <t>0018</t>
  </si>
  <si>
    <t>0019</t>
  </si>
  <si>
    <r>
      <t xml:space="preserve">Any Additional Inpatient Component </t>
    </r>
    <r>
      <rPr>
        <i/>
        <sz val="11"/>
        <color indexed="8"/>
        <rFont val="Calibri"/>
        <family val="2"/>
      </rPr>
      <t>(subject to DOH approval)</t>
    </r>
  </si>
  <si>
    <r>
      <t xml:space="preserve">Chemical Dependency - Drug Rehab </t>
    </r>
    <r>
      <rPr>
        <i/>
        <sz val="11"/>
        <color indexed="8"/>
        <rFont val="Calibri"/>
        <family val="2"/>
      </rPr>
      <t>(2009 ICR only)</t>
    </r>
  </si>
  <si>
    <r>
      <t xml:space="preserve">Chemical Dependency - Drug Detox </t>
    </r>
    <r>
      <rPr>
        <i/>
        <sz val="11"/>
        <color indexed="8"/>
        <rFont val="Calibri"/>
        <family val="2"/>
      </rPr>
      <t>(2009 ICR only)</t>
    </r>
  </si>
  <si>
    <r>
      <t xml:space="preserve">Chemical Dependency - Alcohol Rehab </t>
    </r>
    <r>
      <rPr>
        <i/>
        <sz val="11"/>
        <color indexed="8"/>
        <rFont val="Calibri"/>
        <family val="2"/>
      </rPr>
      <t>(2009 ICR only)</t>
    </r>
  </si>
  <si>
    <r>
      <t xml:space="preserve">Chemical Dependency - Alcohol Detox </t>
    </r>
    <r>
      <rPr>
        <i/>
        <sz val="11"/>
        <color indexed="8"/>
        <rFont val="Calibri"/>
        <family val="2"/>
      </rPr>
      <t>(2009 ICR only)</t>
    </r>
  </si>
  <si>
    <r>
      <t xml:space="preserve">Chemical Dependency Detoxification </t>
    </r>
    <r>
      <rPr>
        <i/>
        <sz val="11"/>
        <color indexed="8"/>
        <rFont val="Calibri"/>
        <family val="2"/>
      </rPr>
      <t>(2010 ICR and later)</t>
    </r>
  </si>
  <si>
    <r>
      <t xml:space="preserve">Chemical Dependency Rehabilitation </t>
    </r>
    <r>
      <rPr>
        <i/>
        <sz val="11"/>
        <color indexed="8"/>
        <rFont val="Calibri"/>
        <family val="2"/>
      </rPr>
      <t>(2010 ICR and later)</t>
    </r>
  </si>
  <si>
    <r>
      <t xml:space="preserve">Additional Other Reimbursable Cost Centers </t>
    </r>
    <r>
      <rPr>
        <i/>
        <sz val="11"/>
        <color indexed="8"/>
        <rFont val="Calibri"/>
        <family val="2"/>
      </rPr>
      <t>(subject to DOH approval)</t>
    </r>
  </si>
  <si>
    <r>
      <t>Other Outpatient Cost Centers</t>
    </r>
    <r>
      <rPr>
        <i/>
        <sz val="11"/>
        <color indexed="8"/>
        <rFont val="Calibri"/>
        <family val="2"/>
      </rPr>
      <t xml:space="preserve"> (subject to DOH approval)</t>
    </r>
  </si>
  <si>
    <r>
      <t>Additional Special Purpose Cost Centers</t>
    </r>
    <r>
      <rPr>
        <i/>
        <sz val="11"/>
        <color indexed="8"/>
        <rFont val="Calibri"/>
        <family val="2"/>
      </rPr>
      <t xml:space="preserve"> (subject to DOH approval)</t>
    </r>
  </si>
  <si>
    <t>Last Modified 05/16/2012  v 3.3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</si>
</sst>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0.0%"/>
    <numFmt numFmtId="167" formatCode="[&lt;=9999999]###\-####;\(###\)\ ###\-####"/>
    <numFmt numFmtId="168" formatCode="[$-409]dddd\,\ mmmm\ dd\,\ yyyy"/>
    <numFmt numFmtId="169" formatCode="&quot;Yes&quot;;&quot;Yes&quot;;&quot;No&quot;"/>
    <numFmt numFmtId="170" formatCode="&quot;True&quot;;&quot;True&quot;;&quot;False&quot;"/>
    <numFmt numFmtId="171" formatCode="&quot;On&quot;;&quot;On&quot;;&quot;Off&quot;"/>
    <numFmt numFmtId="172" formatCode="[$€-2]\ #,##0.00_);[Red]\([$€-2]\ #,##0.00\)"/>
    <numFmt numFmtId="173" formatCode="[$-409]h:mm:ss\ AM/PM"/>
  </numFmts>
  <fonts count="62">
    <font>
      <sz val="11"/>
      <color theme="1"/>
      <name val="Calibri"/>
      <family val="2"/>
    </font>
    <font>
      <sz val="11"/>
      <color indexed="8"/>
      <name val="Calibri"/>
      <family val="2"/>
    </font>
    <font>
      <sz val="9"/>
      <name val="Tahoma"/>
      <family val="2"/>
    </font>
    <font>
      <b/>
      <sz val="9"/>
      <name val="Tahoma"/>
      <family val="2"/>
    </font>
    <font>
      <sz val="11"/>
      <name val="Calibri"/>
      <family val="2"/>
    </font>
    <font>
      <sz val="9"/>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8"/>
      <color indexed="8"/>
      <name val="Calibri"/>
      <family val="2"/>
    </font>
    <font>
      <i/>
      <sz val="11"/>
      <color indexed="10"/>
      <name val="Calibri"/>
      <family val="2"/>
    </font>
    <font>
      <b/>
      <sz val="16"/>
      <color indexed="8"/>
      <name val="Calibri"/>
      <family val="2"/>
    </font>
    <font>
      <b/>
      <sz val="11"/>
      <name val="Calibri"/>
      <family val="2"/>
    </font>
    <font>
      <b/>
      <sz val="20"/>
      <color indexed="8"/>
      <name val="Calibri"/>
      <family val="2"/>
    </font>
    <font>
      <b/>
      <sz val="18"/>
      <color indexed="8"/>
      <name val="Calibri"/>
      <family val="2"/>
    </font>
    <font>
      <b/>
      <sz val="12"/>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8"/>
      <color theme="1"/>
      <name val="Calibri"/>
      <family val="2"/>
    </font>
    <font>
      <i/>
      <sz val="11"/>
      <color rgb="FFFF0000"/>
      <name val="Calibri"/>
      <family val="2"/>
    </font>
    <font>
      <b/>
      <sz val="16"/>
      <color theme="1"/>
      <name val="Calibri"/>
      <family val="2"/>
    </font>
    <font>
      <i/>
      <sz val="11"/>
      <color theme="1"/>
      <name val="Calibri"/>
      <family val="2"/>
    </font>
    <font>
      <b/>
      <sz val="20"/>
      <color theme="1"/>
      <name val="Calibri"/>
      <family val="2"/>
    </font>
    <font>
      <b/>
      <sz val="18"/>
      <color theme="1"/>
      <name val="Calibri"/>
      <family val="2"/>
    </font>
    <font>
      <b/>
      <sz val="12"/>
      <color theme="1"/>
      <name val="Calibri"/>
      <family val="2"/>
    </font>
    <font>
      <b/>
      <sz val="14"/>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border>
    <border>
      <left/>
      <right style="medium"/>
      <top style="medium"/>
      <bottom/>
    </border>
    <border>
      <left/>
      <right/>
      <top/>
      <bottom style="medium"/>
    </border>
    <border>
      <left/>
      <right style="medium"/>
      <top/>
      <bottom style="medium"/>
    </border>
    <border>
      <left style="medium"/>
      <right/>
      <top/>
      <bottom style="medium"/>
    </border>
    <border>
      <left style="medium"/>
      <right/>
      <top style="medium"/>
      <bottom/>
    </border>
    <border>
      <left/>
      <right/>
      <top/>
      <bottom style="thin"/>
    </border>
    <border>
      <left/>
      <right style="medium"/>
      <top/>
      <bottom style="thin"/>
    </border>
    <border>
      <left/>
      <right/>
      <top style="medium"/>
      <bottom style="thin"/>
    </border>
    <border>
      <left/>
      <right style="medium"/>
      <top style="medium"/>
      <bottom style="thin"/>
    </border>
    <border>
      <left style="medium"/>
      <right/>
      <top/>
      <bottom style="thin"/>
    </border>
    <border>
      <left/>
      <right/>
      <top style="thin"/>
      <bottom/>
    </border>
    <border>
      <left/>
      <right style="medium"/>
      <top style="thin"/>
      <bottom/>
    </border>
    <border>
      <left/>
      <right style="thin"/>
      <top style="thin"/>
      <bottom/>
    </border>
    <border>
      <left/>
      <right style="thin"/>
      <top/>
      <bottom style="thin"/>
    </border>
    <border>
      <left/>
      <right style="thin"/>
      <top/>
      <bottom/>
    </border>
    <border>
      <left style="medium"/>
      <right/>
      <top style="thin"/>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0">
    <xf numFmtId="0" fontId="0" fillId="0" borderId="0" xfId="0" applyFont="1"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0" borderId="0" xfId="0" applyFill="1" applyAlignment="1">
      <alignment wrapText="1"/>
    </xf>
    <xf numFmtId="0" fontId="0" fillId="33" borderId="0" xfId="0" applyFill="1" applyBorder="1" applyAlignment="1">
      <alignment horizontal="center" vertical="center"/>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wrapText="1"/>
    </xf>
    <xf numFmtId="0" fontId="0" fillId="33" borderId="11" xfId="0" applyFill="1" applyBorder="1" applyAlignment="1">
      <alignment wrapText="1"/>
    </xf>
    <xf numFmtId="0" fontId="0" fillId="33" borderId="10" xfId="0" applyFill="1" applyBorder="1" applyAlignment="1">
      <alignment wrapText="1"/>
    </xf>
    <xf numFmtId="10" fontId="0" fillId="33" borderId="0" xfId="0" applyNumberFormat="1" applyFill="1" applyBorder="1" applyAlignment="1">
      <alignment wrapText="1"/>
    </xf>
    <xf numFmtId="0" fontId="0" fillId="33" borderId="0" xfId="0" applyFont="1" applyFill="1" applyBorder="1" applyAlignment="1">
      <alignment horizontal="right"/>
    </xf>
    <xf numFmtId="0" fontId="0" fillId="33" borderId="0" xfId="0" applyFill="1" applyBorder="1" applyAlignment="1">
      <alignment horizontal="right"/>
    </xf>
    <xf numFmtId="0" fontId="0" fillId="33" borderId="14" xfId="0" applyFill="1" applyBorder="1" applyAlignment="1">
      <alignment/>
    </xf>
    <xf numFmtId="0" fontId="0" fillId="33" borderId="14" xfId="0" applyFont="1" applyFill="1" applyBorder="1" applyAlignment="1">
      <alignment horizontal="right"/>
    </xf>
    <xf numFmtId="0" fontId="0" fillId="33" borderId="14" xfId="0" applyFill="1" applyBorder="1" applyAlignment="1">
      <alignment horizontal="right"/>
    </xf>
    <xf numFmtId="0" fontId="0" fillId="33" borderId="15" xfId="0" applyFill="1" applyBorder="1" applyAlignment="1">
      <alignment/>
    </xf>
    <xf numFmtId="0" fontId="0" fillId="33" borderId="0" xfId="0" applyFill="1" applyBorder="1" applyAlignment="1">
      <alignment horizontal="center"/>
    </xf>
    <xf numFmtId="0" fontId="0" fillId="33" borderId="10" xfId="0" applyFill="1" applyBorder="1" applyAlignment="1">
      <alignment vertical="top" wrapText="1"/>
    </xf>
    <xf numFmtId="0" fontId="0" fillId="33" borderId="0" xfId="0" applyFill="1" applyBorder="1" applyAlignment="1">
      <alignment vertical="top" wrapText="1"/>
    </xf>
    <xf numFmtId="0" fontId="50" fillId="33" borderId="0" xfId="0" applyFont="1" applyFill="1" applyBorder="1" applyAlignment="1">
      <alignment/>
    </xf>
    <xf numFmtId="0" fontId="50" fillId="33" borderId="0" xfId="0" applyFont="1" applyFill="1" applyBorder="1" applyAlignment="1">
      <alignment wrapText="1"/>
    </xf>
    <xf numFmtId="0" fontId="50" fillId="33" borderId="11" xfId="0" applyFont="1" applyFill="1" applyBorder="1" applyAlignment="1">
      <alignment wrapText="1"/>
    </xf>
    <xf numFmtId="166" fontId="0" fillId="33" borderId="11" xfId="0" applyNumberFormat="1" applyFill="1" applyBorder="1" applyAlignment="1">
      <alignment/>
    </xf>
    <xf numFmtId="166" fontId="0" fillId="33" borderId="0" xfId="0" applyNumberFormat="1" applyFill="1" applyBorder="1" applyAlignment="1">
      <alignment/>
    </xf>
    <xf numFmtId="0" fontId="50" fillId="33" borderId="11" xfId="0" applyFont="1" applyFill="1" applyBorder="1" applyAlignment="1">
      <alignment/>
    </xf>
    <xf numFmtId="1" fontId="0" fillId="33" borderId="0" xfId="0" applyNumberFormat="1" applyFill="1" applyBorder="1" applyAlignment="1">
      <alignment/>
    </xf>
    <xf numFmtId="1" fontId="0" fillId="33" borderId="11" xfId="0" applyNumberFormat="1" applyFill="1" applyBorder="1" applyAlignment="1">
      <alignment/>
    </xf>
    <xf numFmtId="164" fontId="0" fillId="33" borderId="0" xfId="0" applyNumberFormat="1" applyFill="1" applyBorder="1" applyAlignment="1">
      <alignment/>
    </xf>
    <xf numFmtId="164" fontId="0" fillId="33" borderId="11" xfId="0" applyNumberFormat="1" applyFill="1" applyBorder="1" applyAlignment="1">
      <alignment/>
    </xf>
    <xf numFmtId="10" fontId="0" fillId="33" borderId="0" xfId="0" applyNumberFormat="1" applyFill="1" applyBorder="1" applyAlignment="1">
      <alignment/>
    </xf>
    <xf numFmtId="10" fontId="0" fillId="33" borderId="11" xfId="0" applyNumberFormat="1" applyFill="1" applyBorder="1" applyAlignment="1">
      <alignment/>
    </xf>
    <xf numFmtId="0" fontId="0" fillId="33" borderId="16" xfId="0" applyFill="1" applyBorder="1" applyAlignment="1">
      <alignment/>
    </xf>
    <xf numFmtId="164" fontId="0" fillId="33" borderId="14" xfId="0" applyNumberFormat="1" applyFill="1" applyBorder="1" applyAlignment="1">
      <alignment/>
    </xf>
    <xf numFmtId="0" fontId="0" fillId="33" borderId="14" xfId="0" applyFill="1" applyBorder="1" applyAlignment="1">
      <alignment wrapText="1"/>
    </xf>
    <xf numFmtId="0" fontId="0" fillId="33" borderId="17" xfId="0" applyFill="1" applyBorder="1" applyAlignment="1">
      <alignment/>
    </xf>
    <xf numFmtId="0" fontId="50" fillId="33" borderId="12" xfId="0" applyFont="1" applyFill="1" applyBorder="1" applyAlignment="1">
      <alignment wrapText="1"/>
    </xf>
    <xf numFmtId="0" fontId="0" fillId="33" borderId="12" xfId="0" applyFill="1" applyBorder="1" applyAlignment="1">
      <alignment wrapText="1"/>
    </xf>
    <xf numFmtId="0" fontId="0" fillId="33" borderId="13" xfId="0" applyFill="1" applyBorder="1" applyAlignment="1">
      <alignment wrapText="1"/>
    </xf>
    <xf numFmtId="0" fontId="50" fillId="33" borderId="10" xfId="0" applyFont="1" applyFill="1" applyBorder="1" applyAlignment="1">
      <alignment vertical="top"/>
    </xf>
    <xf numFmtId="0" fontId="50" fillId="33" borderId="10" xfId="0" applyFont="1" applyFill="1" applyBorder="1" applyAlignment="1">
      <alignment horizontal="left" vertical="top"/>
    </xf>
    <xf numFmtId="0" fontId="52" fillId="33" borderId="12" xfId="0" applyFont="1" applyFill="1" applyBorder="1" applyAlignment="1">
      <alignment/>
    </xf>
    <xf numFmtId="0" fontId="52" fillId="33" borderId="13" xfId="0" applyFont="1" applyFill="1" applyBorder="1" applyAlignment="1">
      <alignment/>
    </xf>
    <xf numFmtId="0" fontId="52" fillId="0" borderId="0" xfId="0" applyFont="1" applyFill="1" applyAlignment="1">
      <alignment/>
    </xf>
    <xf numFmtId="0" fontId="52" fillId="0" borderId="0" xfId="0" applyFont="1" applyAlignment="1">
      <alignment/>
    </xf>
    <xf numFmtId="0" fontId="53" fillId="0" borderId="0" xfId="0" applyFont="1" applyAlignment="1">
      <alignment/>
    </xf>
    <xf numFmtId="0" fontId="0" fillId="33" borderId="0" xfId="0" applyFill="1" applyBorder="1" applyAlignment="1">
      <alignment wrapText="1"/>
    </xf>
    <xf numFmtId="0" fontId="0" fillId="33" borderId="0" xfId="0" applyFill="1" applyBorder="1" applyAlignment="1">
      <alignment/>
    </xf>
    <xf numFmtId="0" fontId="54" fillId="33" borderId="0" xfId="0" applyFont="1" applyFill="1" applyBorder="1" applyAlignment="1">
      <alignment/>
    </xf>
    <xf numFmtId="0" fontId="0" fillId="33" borderId="18" xfId="0" applyFill="1" applyBorder="1" applyAlignment="1" applyProtection="1">
      <alignment/>
      <protection locked="0"/>
    </xf>
    <xf numFmtId="14" fontId="0" fillId="33" borderId="19" xfId="0" applyNumberFormat="1" applyFill="1" applyBorder="1" applyAlignment="1" applyProtection="1">
      <alignment/>
      <protection/>
    </xf>
    <xf numFmtId="164" fontId="0" fillId="33" borderId="18" xfId="0" applyNumberFormat="1" applyFill="1" applyBorder="1" applyAlignment="1" applyProtection="1">
      <alignment/>
      <protection locked="0"/>
    </xf>
    <xf numFmtId="0" fontId="4" fillId="33" borderId="0" xfId="0" applyFont="1" applyFill="1" applyBorder="1" applyAlignment="1">
      <alignment wrapText="1"/>
    </xf>
    <xf numFmtId="49" fontId="0" fillId="0" borderId="0" xfId="0" applyNumberFormat="1" applyAlignment="1">
      <alignment/>
    </xf>
    <xf numFmtId="0" fontId="0" fillId="33" borderId="10" xfId="0" applyFill="1" applyBorder="1" applyAlignment="1">
      <alignment/>
    </xf>
    <xf numFmtId="0" fontId="0" fillId="33" borderId="0" xfId="0" applyFill="1" applyBorder="1" applyAlignment="1">
      <alignment/>
    </xf>
    <xf numFmtId="0" fontId="0" fillId="33" borderId="18" xfId="0" applyFill="1" applyBorder="1" applyAlignment="1">
      <alignment/>
    </xf>
    <xf numFmtId="0" fontId="50" fillId="33" borderId="18" xfId="0" applyFont="1" applyFill="1" applyBorder="1" applyAlignment="1">
      <alignment/>
    </xf>
    <xf numFmtId="0" fontId="0" fillId="33" borderId="19" xfId="0" applyFill="1" applyBorder="1" applyAlignment="1">
      <alignment/>
    </xf>
    <xf numFmtId="0" fontId="50" fillId="33" borderId="2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50" fillId="33" borderId="0" xfId="0" applyFont="1" applyFill="1" applyBorder="1" applyAlignment="1">
      <alignment horizontal="right"/>
    </xf>
    <xf numFmtId="0" fontId="0" fillId="33" borderId="10" xfId="0" applyFill="1" applyBorder="1" applyAlignment="1">
      <alignment/>
    </xf>
    <xf numFmtId="0" fontId="0" fillId="33" borderId="0" xfId="0" applyFill="1" applyBorder="1" applyAlignment="1">
      <alignment/>
    </xf>
    <xf numFmtId="0" fontId="50" fillId="33" borderId="22" xfId="0" applyFont="1" applyFill="1" applyBorder="1" applyAlignment="1">
      <alignment vertical="top"/>
    </xf>
    <xf numFmtId="0" fontId="54" fillId="33" borderId="0" xfId="0" applyFont="1" applyFill="1" applyBorder="1" applyAlignment="1">
      <alignment wrapText="1"/>
    </xf>
    <xf numFmtId="0" fontId="0" fillId="33" borderId="23" xfId="0" applyFill="1" applyBorder="1" applyAlignment="1">
      <alignment/>
    </xf>
    <xf numFmtId="0" fontId="0" fillId="33" borderId="24" xfId="0" applyFill="1" applyBorder="1" applyAlignment="1">
      <alignment/>
    </xf>
    <xf numFmtId="0" fontId="0" fillId="33" borderId="0" xfId="0" applyFill="1" applyBorder="1" applyAlignment="1">
      <alignment/>
    </xf>
    <xf numFmtId="0" fontId="0" fillId="0" borderId="0" xfId="0" applyAlignment="1">
      <alignment vertical="center"/>
    </xf>
    <xf numFmtId="0" fontId="55" fillId="33" borderId="14" xfId="0" applyFont="1" applyFill="1" applyBorder="1" applyAlignment="1">
      <alignment/>
    </xf>
    <xf numFmtId="0" fontId="55" fillId="33" borderId="15" xfId="0" applyFont="1" applyFill="1" applyBorder="1" applyAlignment="1">
      <alignment/>
    </xf>
    <xf numFmtId="0" fontId="0" fillId="33" borderId="0" xfId="0" applyFill="1" applyBorder="1" applyAlignment="1">
      <alignment/>
    </xf>
    <xf numFmtId="0" fontId="0" fillId="0" borderId="0" xfId="0" applyAlignment="1">
      <alignment horizontal="left" vertical="top" wrapText="1"/>
    </xf>
    <xf numFmtId="0" fontId="50" fillId="0" borderId="0" xfId="0" applyFont="1" applyFill="1" applyBorder="1" applyAlignment="1">
      <alignment horizontal="left" vertical="top"/>
    </xf>
    <xf numFmtId="0" fontId="50" fillId="33" borderId="23" xfId="0" applyFont="1" applyFill="1" applyBorder="1" applyAlignment="1">
      <alignment horizontal="left" vertical="top"/>
    </xf>
    <xf numFmtId="0" fontId="50" fillId="33" borderId="0" xfId="0" applyFont="1" applyFill="1" applyBorder="1" applyAlignment="1">
      <alignment horizontal="left" vertical="top"/>
    </xf>
    <xf numFmtId="0" fontId="29" fillId="33" borderId="23" xfId="0" applyFont="1" applyFill="1" applyBorder="1" applyAlignment="1">
      <alignment horizontal="left" vertical="top" wrapText="1"/>
    </xf>
    <xf numFmtId="0" fontId="29" fillId="33" borderId="0" xfId="0" applyFont="1" applyFill="1" applyBorder="1" applyAlignment="1">
      <alignment horizontal="left" vertical="top" wrapText="1"/>
    </xf>
    <xf numFmtId="0" fontId="50" fillId="33" borderId="23" xfId="0" applyFont="1" applyFill="1" applyBorder="1" applyAlignment="1">
      <alignment horizontal="left" vertical="top" wrapText="1"/>
    </xf>
    <xf numFmtId="0" fontId="50" fillId="33" borderId="0" xfId="0" applyFont="1" applyFill="1" applyBorder="1" applyAlignment="1">
      <alignment horizontal="left" vertical="top" wrapText="1"/>
    </xf>
    <xf numFmtId="0" fontId="50" fillId="33" borderId="18" xfId="0" applyFont="1" applyFill="1" applyBorder="1" applyAlignment="1">
      <alignment horizontal="left" vertical="top"/>
    </xf>
    <xf numFmtId="0" fontId="0" fillId="33" borderId="25" xfId="0" applyFill="1" applyBorder="1" applyAlignment="1">
      <alignment horizontal="left" vertical="top" wrapText="1"/>
    </xf>
    <xf numFmtId="0" fontId="0" fillId="33" borderId="26" xfId="0" applyFill="1" applyBorder="1" applyAlignment="1">
      <alignment horizontal="left" vertical="top" wrapText="1"/>
    </xf>
    <xf numFmtId="0" fontId="0" fillId="33" borderId="27" xfId="0" applyFill="1" applyBorder="1" applyAlignment="1">
      <alignment horizontal="left" vertical="top" wrapText="1"/>
    </xf>
    <xf numFmtId="0" fontId="4" fillId="0" borderId="25" xfId="0" applyFont="1" applyBorder="1" applyAlignment="1">
      <alignment horizontal="left" vertical="top" wrapText="1"/>
    </xf>
    <xf numFmtId="0" fontId="4" fillId="0" borderId="25" xfId="0" applyFont="1" applyBorder="1" applyAlignment="1">
      <alignment vertical="top" wrapText="1"/>
    </xf>
    <xf numFmtId="0" fontId="4" fillId="33" borderId="28" xfId="0" applyFont="1" applyFill="1" applyBorder="1" applyAlignment="1">
      <alignment/>
    </xf>
    <xf numFmtId="0" fontId="4" fillId="33" borderId="10" xfId="0" applyFont="1" applyFill="1" applyBorder="1" applyAlignment="1">
      <alignment/>
    </xf>
    <xf numFmtId="0" fontId="0" fillId="33" borderId="15" xfId="0" applyFill="1" applyBorder="1" applyAlignment="1">
      <alignment horizontal="right"/>
    </xf>
    <xf numFmtId="0" fontId="50" fillId="33" borderId="12" xfId="0" applyFont="1" applyFill="1" applyBorder="1" applyAlignment="1">
      <alignment horizontal="right"/>
    </xf>
    <xf numFmtId="0" fontId="0" fillId="0" borderId="11" xfId="0" applyFill="1" applyBorder="1" applyAlignment="1">
      <alignment/>
    </xf>
    <xf numFmtId="165" fontId="0" fillId="33" borderId="18" xfId="0" applyNumberFormat="1" applyFill="1" applyBorder="1" applyAlignment="1" applyProtection="1">
      <alignment/>
      <protection/>
    </xf>
    <xf numFmtId="165" fontId="0" fillId="33" borderId="19" xfId="0" applyNumberFormat="1" applyFill="1" applyBorder="1" applyAlignment="1" applyProtection="1">
      <alignment/>
      <protection/>
    </xf>
    <xf numFmtId="14" fontId="0" fillId="33" borderId="18" xfId="0" applyNumberFormat="1" applyFill="1" applyBorder="1" applyAlignment="1" applyProtection="1">
      <alignment/>
      <protection/>
    </xf>
    <xf numFmtId="14" fontId="0" fillId="0" borderId="18" xfId="0" applyNumberFormat="1" applyFill="1" applyBorder="1" applyAlignment="1" applyProtection="1">
      <alignment/>
      <protection locked="0"/>
    </xf>
    <xf numFmtId="0" fontId="0" fillId="0" borderId="18" xfId="0" applyFill="1" applyBorder="1" applyAlignment="1" applyProtection="1">
      <alignment/>
      <protection locked="0"/>
    </xf>
    <xf numFmtId="14" fontId="0" fillId="0" borderId="18" xfId="0" applyNumberFormat="1" applyFill="1" applyBorder="1" applyAlignment="1">
      <alignment/>
    </xf>
    <xf numFmtId="14" fontId="0" fillId="0" borderId="19" xfId="0" applyNumberFormat="1" applyFill="1" applyBorder="1" applyAlignment="1">
      <alignment/>
    </xf>
    <xf numFmtId="14" fontId="0" fillId="0" borderId="19" xfId="0" applyNumberFormat="1" applyFill="1" applyBorder="1" applyAlignment="1" applyProtection="1">
      <alignment/>
      <protection locked="0"/>
    </xf>
    <xf numFmtId="0" fontId="0" fillId="0" borderId="23" xfId="0" applyFill="1" applyBorder="1" applyAlignment="1">
      <alignment/>
    </xf>
    <xf numFmtId="2" fontId="0" fillId="33" borderId="0" xfId="0" applyNumberFormat="1" applyFill="1" applyBorder="1" applyAlignment="1">
      <alignment horizontal="right"/>
    </xf>
    <xf numFmtId="49" fontId="0" fillId="0" borderId="0" xfId="0" applyNumberFormat="1" applyAlignment="1">
      <alignment horizontal="center"/>
    </xf>
    <xf numFmtId="0" fontId="50" fillId="0" borderId="0" xfId="0" applyFont="1"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0" fontId="0" fillId="33" borderId="0" xfId="0" applyFill="1" applyBorder="1" applyAlignment="1">
      <alignment/>
    </xf>
    <xf numFmtId="0" fontId="0" fillId="33" borderId="18" xfId="0" applyFill="1" applyBorder="1" applyAlignment="1">
      <alignment/>
    </xf>
    <xf numFmtId="0" fontId="56"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horizontal="center" vertical="center"/>
    </xf>
    <xf numFmtId="0" fontId="56" fillId="33" borderId="18" xfId="0" applyFont="1" applyFill="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56" fillId="33" borderId="0" xfId="0" applyFont="1" applyFill="1" applyBorder="1" applyAlignment="1">
      <alignment wrapText="1"/>
    </xf>
    <xf numFmtId="0" fontId="56" fillId="33" borderId="11" xfId="0" applyFont="1" applyFill="1" applyBorder="1" applyAlignment="1">
      <alignment wrapText="1"/>
    </xf>
    <xf numFmtId="0" fontId="57" fillId="0" borderId="29" xfId="0" applyFont="1" applyBorder="1" applyAlignment="1">
      <alignment/>
    </xf>
    <xf numFmtId="0" fontId="57" fillId="0" borderId="30" xfId="0" applyFont="1" applyBorder="1" applyAlignment="1">
      <alignment/>
    </xf>
    <xf numFmtId="0" fontId="57" fillId="0" borderId="31" xfId="0" applyFont="1" applyBorder="1" applyAlignment="1">
      <alignment/>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56" fillId="33" borderId="0" xfId="0" applyFont="1" applyFill="1" applyBorder="1" applyAlignment="1">
      <alignment vertical="top" wrapText="1"/>
    </xf>
    <xf numFmtId="0" fontId="0" fillId="33" borderId="0" xfId="0" applyFill="1" applyBorder="1" applyAlignment="1">
      <alignment vertical="top" wrapText="1"/>
    </xf>
    <xf numFmtId="0" fontId="0" fillId="33" borderId="11" xfId="0" applyFill="1" applyBorder="1" applyAlignment="1">
      <alignment vertical="top" wrapText="1"/>
    </xf>
    <xf numFmtId="0" fontId="56" fillId="33" borderId="11" xfId="0" applyFont="1" applyFill="1" applyBorder="1" applyAlignment="1">
      <alignment vertical="top" wrapText="1"/>
    </xf>
    <xf numFmtId="0" fontId="58" fillId="33" borderId="16" xfId="0" applyFont="1" applyFill="1" applyBorder="1" applyAlignment="1">
      <alignment horizontal="right" vertical="top"/>
    </xf>
    <xf numFmtId="0" fontId="58" fillId="33" borderId="14" xfId="0" applyFont="1" applyFill="1" applyBorder="1" applyAlignment="1">
      <alignment horizontal="right" vertical="top"/>
    </xf>
    <xf numFmtId="0" fontId="59" fillId="33" borderId="17" xfId="0" applyFont="1" applyFill="1" applyBorder="1" applyAlignment="1">
      <alignment/>
    </xf>
    <xf numFmtId="0" fontId="59" fillId="33" borderId="12" xfId="0" applyFont="1" applyFill="1" applyBorder="1" applyAlignment="1">
      <alignment/>
    </xf>
    <xf numFmtId="0" fontId="59" fillId="33" borderId="16" xfId="0" applyFont="1" applyFill="1" applyBorder="1" applyAlignment="1">
      <alignment vertical="top" wrapText="1"/>
    </xf>
    <xf numFmtId="0" fontId="59" fillId="33" borderId="14" xfId="0" applyFont="1" applyFill="1" applyBorder="1" applyAlignment="1">
      <alignment vertical="top" wrapText="1"/>
    </xf>
    <xf numFmtId="0" fontId="59" fillId="33" borderId="15" xfId="0" applyFont="1" applyFill="1" applyBorder="1" applyAlignment="1">
      <alignment vertical="top" wrapText="1"/>
    </xf>
    <xf numFmtId="0" fontId="59" fillId="33" borderId="16" xfId="0" applyFont="1" applyFill="1" applyBorder="1" applyAlignment="1">
      <alignment wrapText="1"/>
    </xf>
    <xf numFmtId="0" fontId="60" fillId="33" borderId="14" xfId="0" applyFont="1" applyFill="1" applyBorder="1" applyAlignment="1">
      <alignment wrapText="1"/>
    </xf>
    <xf numFmtId="0" fontId="60" fillId="33" borderId="15" xfId="0" applyFont="1" applyFill="1" applyBorder="1" applyAlignment="1">
      <alignment wrapText="1"/>
    </xf>
    <xf numFmtId="0" fontId="54" fillId="33" borderId="10" xfId="0" applyFont="1" applyFill="1" applyBorder="1" applyAlignment="1">
      <alignment vertical="top" wrapText="1"/>
    </xf>
    <xf numFmtId="0" fontId="51" fillId="33" borderId="0" xfId="0" applyFont="1" applyFill="1" applyBorder="1" applyAlignment="1">
      <alignment vertical="top" wrapText="1"/>
    </xf>
    <xf numFmtId="0" fontId="52" fillId="33" borderId="12" xfId="0" applyFont="1" applyFill="1" applyBorder="1" applyAlignment="1">
      <alignment/>
    </xf>
    <xf numFmtId="0" fontId="59" fillId="33" borderId="10" xfId="0" applyFont="1" applyFill="1" applyBorder="1" applyAlignment="1">
      <alignment wrapText="1"/>
    </xf>
    <xf numFmtId="0" fontId="52" fillId="33" borderId="0" xfId="0" applyFont="1" applyFill="1" applyBorder="1" applyAlignment="1">
      <alignment wrapText="1"/>
    </xf>
    <xf numFmtId="0" fontId="52" fillId="33" borderId="11" xfId="0" applyFont="1" applyFill="1" applyBorder="1" applyAlignment="1">
      <alignment wrapText="1"/>
    </xf>
    <xf numFmtId="0" fontId="52" fillId="33" borderId="16" xfId="0" applyFont="1" applyFill="1" applyBorder="1" applyAlignment="1">
      <alignment wrapText="1"/>
    </xf>
    <xf numFmtId="0" fontId="52" fillId="33" borderId="14" xfId="0" applyFont="1" applyFill="1" applyBorder="1" applyAlignment="1">
      <alignment wrapText="1"/>
    </xf>
    <xf numFmtId="0" fontId="52" fillId="33" borderId="15" xfId="0" applyFont="1" applyFill="1" applyBorder="1" applyAlignment="1">
      <alignment wrapText="1"/>
    </xf>
    <xf numFmtId="0" fontId="58" fillId="33" borderId="16" xfId="0" applyFont="1" applyFill="1" applyBorder="1" applyAlignment="1">
      <alignment horizontal="center"/>
    </xf>
    <xf numFmtId="0" fontId="58" fillId="33" borderId="14" xfId="0" applyFont="1" applyFill="1" applyBorder="1" applyAlignment="1">
      <alignment horizontal="center"/>
    </xf>
    <xf numFmtId="0" fontId="58" fillId="33" borderId="15" xfId="0" applyFont="1" applyFill="1" applyBorder="1" applyAlignment="1">
      <alignment horizontal="center"/>
    </xf>
    <xf numFmtId="0" fontId="56" fillId="33" borderId="10" xfId="0" applyFont="1"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56" fillId="33" borderId="10" xfId="0" applyFont="1" applyFill="1" applyBorder="1" applyAlignment="1">
      <alignment vertical="top" wrapText="1"/>
    </xf>
    <xf numFmtId="0" fontId="0" fillId="33" borderId="10" xfId="0" applyFill="1" applyBorder="1" applyAlignment="1">
      <alignment vertical="top" wrapText="1"/>
    </xf>
    <xf numFmtId="0" fontId="0" fillId="33" borderId="10" xfId="0" applyFill="1" applyBorder="1" applyAlignment="1">
      <alignment/>
    </xf>
    <xf numFmtId="0" fontId="0" fillId="33" borderId="0" xfId="0" applyFill="1" applyBorder="1" applyAlignment="1">
      <alignment/>
    </xf>
    <xf numFmtId="0" fontId="50" fillId="0" borderId="0" xfId="0" applyFont="1" applyFill="1" applyBorder="1" applyAlignment="1">
      <alignment horizontal="left" vertical="top"/>
    </xf>
    <xf numFmtId="0" fontId="50" fillId="0" borderId="27" xfId="0" applyFont="1" applyFill="1" applyBorder="1" applyAlignment="1">
      <alignment horizontal="left" vertical="top"/>
    </xf>
    <xf numFmtId="0" fontId="58" fillId="33" borderId="18" xfId="0" applyFont="1" applyFill="1" applyBorder="1" applyAlignment="1">
      <alignment horizontal="center" vertical="center"/>
    </xf>
    <xf numFmtId="0" fontId="50" fillId="33" borderId="26" xfId="0" applyFont="1" applyFill="1" applyBorder="1" applyAlignment="1">
      <alignment horizontal="center" vertical="center"/>
    </xf>
    <xf numFmtId="0" fontId="50" fillId="0" borderId="0" xfId="0" applyFont="1" applyBorder="1" applyAlignment="1">
      <alignment horizontal="left"/>
    </xf>
    <xf numFmtId="0" fontId="50" fillId="0" borderId="14" xfId="0" applyFont="1" applyBorder="1" applyAlignment="1">
      <alignment horizontal="left"/>
    </xf>
    <xf numFmtId="49" fontId="50" fillId="0" borderId="0" xfId="0" applyNumberFormat="1" applyFont="1" applyBorder="1" applyAlignment="1">
      <alignment horizontal="center"/>
    </xf>
    <xf numFmtId="49" fontId="50" fillId="0" borderId="14" xfId="0" applyNumberFormat="1" applyFont="1" applyBorder="1" applyAlignment="1">
      <alignment horizontal="center"/>
    </xf>
    <xf numFmtId="0" fontId="58" fillId="0" borderId="0" xfId="0" applyFont="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19050</xdr:rowOff>
    </xdr:from>
    <xdr:to>
      <xdr:col>1</xdr:col>
      <xdr:colOff>2781300</xdr:colOff>
      <xdr:row>0</xdr:row>
      <xdr:rowOff>1247775</xdr:rowOff>
    </xdr:to>
    <xdr:pic>
      <xdr:nvPicPr>
        <xdr:cNvPr id="1" name="Picture 1"/>
        <xdr:cNvPicPr preferRelativeResize="1">
          <a:picLocks noChangeAspect="1"/>
        </xdr:cNvPicPr>
      </xdr:nvPicPr>
      <xdr:blipFill>
        <a:blip r:embed="rId1"/>
        <a:stretch>
          <a:fillRect/>
        </a:stretch>
      </xdr:blipFill>
      <xdr:spPr>
        <a:xfrm>
          <a:off x="3105150" y="19050"/>
          <a:ext cx="1914525"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1133475</xdr:colOff>
      <xdr:row>0</xdr:row>
      <xdr:rowOff>57150</xdr:rowOff>
    </xdr:from>
    <xdr:to>
      <xdr:col>3</xdr:col>
      <xdr:colOff>3048000</xdr:colOff>
      <xdr:row>0</xdr:row>
      <xdr:rowOff>1285875</xdr:rowOff>
    </xdr:to>
    <xdr:pic>
      <xdr:nvPicPr>
        <xdr:cNvPr id="1" name="Picture 1"/>
        <xdr:cNvPicPr preferRelativeResize="1">
          <a:picLocks noChangeAspect="1"/>
        </xdr:cNvPicPr>
      </xdr:nvPicPr>
      <xdr:blipFill>
        <a:blip r:embed="rId1"/>
        <a:stretch>
          <a:fillRect/>
        </a:stretch>
      </xdr:blipFill>
      <xdr:spPr>
        <a:xfrm>
          <a:off x="4238625" y="57150"/>
          <a:ext cx="1914525" cy="122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1952625</xdr:colOff>
      <xdr:row>3</xdr:row>
      <xdr:rowOff>733425</xdr:rowOff>
    </xdr:to>
    <xdr:pic>
      <xdr:nvPicPr>
        <xdr:cNvPr id="1" name="Picture 1"/>
        <xdr:cNvPicPr preferRelativeResize="1">
          <a:picLocks noChangeAspect="1"/>
        </xdr:cNvPicPr>
      </xdr:nvPicPr>
      <xdr:blipFill>
        <a:blip r:embed="rId1"/>
        <a:stretch>
          <a:fillRect/>
        </a:stretch>
      </xdr:blipFill>
      <xdr:spPr>
        <a:xfrm>
          <a:off x="4352925" y="76200"/>
          <a:ext cx="1914525" cy="1228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1571625</xdr:colOff>
      <xdr:row>0</xdr:row>
      <xdr:rowOff>0</xdr:rowOff>
    </xdr:from>
    <xdr:to>
      <xdr:col>2</xdr:col>
      <xdr:colOff>3486150</xdr:colOff>
      <xdr:row>0</xdr:row>
      <xdr:rowOff>1228725</xdr:rowOff>
    </xdr:to>
    <xdr:pic>
      <xdr:nvPicPr>
        <xdr:cNvPr id="1" name="Picture 1"/>
        <xdr:cNvPicPr preferRelativeResize="1">
          <a:picLocks noChangeAspect="1"/>
        </xdr:cNvPicPr>
      </xdr:nvPicPr>
      <xdr:blipFill>
        <a:blip r:embed="rId1"/>
        <a:stretch>
          <a:fillRect/>
        </a:stretch>
      </xdr:blipFill>
      <xdr:spPr>
        <a:xfrm>
          <a:off x="1952625" y="0"/>
          <a:ext cx="191452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F1"/>
    </sheetView>
  </sheetViews>
  <sheetFormatPr defaultColWidth="9.140625" defaultRowHeight="15"/>
  <cols>
    <col min="1" max="1" width="12.00390625" style="0" customWidth="1"/>
    <col min="3" max="3" width="33.421875" style="0" customWidth="1"/>
    <col min="5" max="5" width="20.57421875" style="0" customWidth="1"/>
    <col min="6" max="6" width="75.421875" style="0" customWidth="1"/>
  </cols>
  <sheetData>
    <row r="1" spans="1:6" ht="27" thickBot="1">
      <c r="A1" s="121" t="s">
        <v>38</v>
      </c>
      <c r="B1" s="122"/>
      <c r="C1" s="122"/>
      <c r="D1" s="122"/>
      <c r="E1" s="122"/>
      <c r="F1" s="123"/>
    </row>
    <row r="2" ht="15" hidden="1"/>
    <row r="3" ht="14.25" customHeight="1" hidden="1"/>
    <row r="4" spans="1:6" ht="30" customHeight="1" thickBot="1">
      <c r="A4" s="124" t="s">
        <v>57</v>
      </c>
      <c r="B4" s="125"/>
      <c r="C4" s="125"/>
      <c r="D4" s="125"/>
      <c r="E4" s="125"/>
      <c r="F4" s="126"/>
    </row>
    <row r="5" spans="1:6" ht="15">
      <c r="A5" s="39"/>
      <c r="B5" s="9"/>
      <c r="C5" s="9"/>
      <c r="D5" s="9"/>
      <c r="E5" s="9"/>
      <c r="F5" s="10"/>
    </row>
    <row r="6" spans="1:6" ht="27.75" customHeight="1">
      <c r="A6" s="43" t="s">
        <v>39</v>
      </c>
      <c r="B6" s="5"/>
      <c r="C6" s="5"/>
      <c r="D6" s="5"/>
      <c r="E6" s="5"/>
      <c r="F6" s="6"/>
    </row>
    <row r="7" spans="1:6" ht="45" customHeight="1" hidden="1">
      <c r="A7" s="43" t="e">
        <f>#REF!</f>
        <v>#REF!</v>
      </c>
      <c r="B7" s="51"/>
      <c r="C7" s="51"/>
      <c r="D7" s="119" t="s">
        <v>43</v>
      </c>
      <c r="E7" s="119"/>
      <c r="F7" s="120"/>
    </row>
    <row r="8" spans="1:6" ht="36.75" customHeight="1">
      <c r="A8" s="43" t="str">
        <f>'Eligibility Worksheet'!A2:B2</f>
        <v>Hospital Eligibility Worksheet</v>
      </c>
      <c r="B8" s="5"/>
      <c r="C8" s="5"/>
      <c r="D8" s="127" t="s">
        <v>40</v>
      </c>
      <c r="E8" s="128"/>
      <c r="F8" s="129"/>
    </row>
    <row r="9" spans="1:6" ht="50.25" customHeight="1">
      <c r="A9" s="44" t="str">
        <f>'EH Payment Worksheet'!A2:D2</f>
        <v>Eligible Hospital Incentive Payment Calculation Worksheet</v>
      </c>
      <c r="B9" s="5"/>
      <c r="C9" s="5"/>
      <c r="D9" s="127" t="s">
        <v>59</v>
      </c>
      <c r="E9" s="127"/>
      <c r="F9" s="130"/>
    </row>
    <row r="10" spans="1:6" ht="35.25" customHeight="1">
      <c r="A10" s="43" t="s">
        <v>72</v>
      </c>
      <c r="B10" s="111"/>
      <c r="C10" s="111"/>
      <c r="D10" s="127" t="s">
        <v>284</v>
      </c>
      <c r="E10" s="127"/>
      <c r="F10" s="130"/>
    </row>
    <row r="11" spans="1:6" ht="36" customHeight="1">
      <c r="A11" s="69" t="s">
        <v>282</v>
      </c>
      <c r="B11" s="112"/>
      <c r="C11" s="112"/>
      <c r="D11" s="116" t="s">
        <v>283</v>
      </c>
      <c r="E11" s="117"/>
      <c r="F11" s="118"/>
    </row>
    <row r="12" spans="1:6" ht="15">
      <c r="A12" s="92" t="s">
        <v>285</v>
      </c>
      <c r="B12" s="71"/>
      <c r="C12" s="71"/>
      <c r="D12" s="71"/>
      <c r="E12" s="71"/>
      <c r="F12" s="72"/>
    </row>
    <row r="13" spans="1:6" ht="15">
      <c r="A13" s="93"/>
      <c r="B13" s="77"/>
      <c r="C13" s="77"/>
      <c r="D13" s="77"/>
      <c r="E13" s="77"/>
      <c r="F13" s="6"/>
    </row>
    <row r="14" spans="1:6" ht="15.75" thickBot="1">
      <c r="A14" s="36"/>
      <c r="B14" s="17"/>
      <c r="C14" s="17"/>
      <c r="D14" s="17"/>
      <c r="E14" s="17"/>
      <c r="F14" s="94" t="s">
        <v>305</v>
      </c>
    </row>
  </sheetData>
  <sheetProtection password="C74C" sheet="1" objects="1" scenarios="1"/>
  <mergeCells count="7">
    <mergeCell ref="D11:F11"/>
    <mergeCell ref="D7:F7"/>
    <mergeCell ref="A1:F1"/>
    <mergeCell ref="A4:F4"/>
    <mergeCell ref="D8:F8"/>
    <mergeCell ref="D9:F9"/>
    <mergeCell ref="D10:F1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50"/>
  <sheetViews>
    <sheetView zoomScale="110" zoomScaleNormal="110" zoomScalePageLayoutView="0" workbookViewId="0" topLeftCell="A1">
      <selection activeCell="D8" sqref="D8"/>
    </sheetView>
  </sheetViews>
  <sheetFormatPr defaultColWidth="9.140625" defaultRowHeight="15"/>
  <cols>
    <col min="1" max="1" width="33.57421875" style="0" customWidth="1"/>
    <col min="2" max="2" width="53.57421875" style="0" customWidth="1"/>
    <col min="4" max="4" width="13.421875" style="0" customWidth="1"/>
    <col min="5" max="5" width="9.421875" style="0" customWidth="1"/>
    <col min="6" max="6" width="18.28125" style="0" customWidth="1"/>
    <col min="7" max="7" width="9.140625" style="1" customWidth="1"/>
  </cols>
  <sheetData>
    <row r="1" spans="1:6" ht="111" customHeight="1">
      <c r="A1" s="39"/>
      <c r="B1" s="9"/>
      <c r="C1" s="9"/>
      <c r="D1" s="9"/>
      <c r="E1" s="9"/>
      <c r="F1" s="10"/>
    </row>
    <row r="2" spans="1:6" ht="29.25" customHeight="1" thickBot="1">
      <c r="A2" s="131" t="s">
        <v>25</v>
      </c>
      <c r="B2" s="132"/>
      <c r="C2" s="75"/>
      <c r="D2" s="75"/>
      <c r="E2" s="75"/>
      <c r="F2" s="76"/>
    </row>
    <row r="3" spans="1:7" s="48" customFormat="1" ht="15.75">
      <c r="A3" s="133" t="s">
        <v>36</v>
      </c>
      <c r="B3" s="134"/>
      <c r="C3" s="45"/>
      <c r="D3" s="45"/>
      <c r="E3" s="45"/>
      <c r="F3" s="46"/>
      <c r="G3" s="47"/>
    </row>
    <row r="4" spans="1:7" s="48" customFormat="1" ht="84" customHeight="1" thickBot="1">
      <c r="A4" s="135" t="s">
        <v>82</v>
      </c>
      <c r="B4" s="136"/>
      <c r="C4" s="136"/>
      <c r="D4" s="136"/>
      <c r="E4" s="136"/>
      <c r="F4" s="137"/>
      <c r="G4" s="47"/>
    </row>
    <row r="5" spans="1:6" ht="15">
      <c r="A5" s="66" t="s">
        <v>77</v>
      </c>
      <c r="B5" s="77"/>
      <c r="C5" s="77"/>
      <c r="D5" s="77"/>
      <c r="E5" s="77"/>
      <c r="F5" s="6"/>
    </row>
    <row r="6" spans="1:6" ht="15">
      <c r="A6" s="77"/>
      <c r="B6" s="77" t="s">
        <v>78</v>
      </c>
      <c r="C6" s="77"/>
      <c r="D6" s="101">
        <v>2012</v>
      </c>
      <c r="E6" s="77"/>
      <c r="F6" s="6"/>
    </row>
    <row r="7" spans="1:6" ht="15">
      <c r="A7" s="77"/>
      <c r="B7" s="77"/>
      <c r="C7" s="77"/>
      <c r="D7" s="105"/>
      <c r="E7" s="77"/>
      <c r="F7" s="6"/>
    </row>
    <row r="8" spans="1:6" ht="15">
      <c r="A8" s="77"/>
      <c r="B8" s="77" t="s">
        <v>79</v>
      </c>
      <c r="C8" s="77"/>
      <c r="D8" s="100"/>
      <c r="E8" s="8" t="s">
        <v>0</v>
      </c>
      <c r="F8" s="104">
        <f>IF(OR(NOT(ISNUMBER(D8)),D8=0),"",DATE(YEAR(D8)+1,MONTH(D8),DAY(D8))-1)</f>
      </c>
    </row>
    <row r="9" spans="1:6" ht="15">
      <c r="A9" s="77"/>
      <c r="B9" s="77"/>
      <c r="C9" s="77"/>
      <c r="D9" s="3"/>
      <c r="E9" s="77"/>
      <c r="F9" s="96"/>
    </row>
    <row r="10" spans="1:6" ht="15">
      <c r="A10" s="77"/>
      <c r="B10" s="77" t="s">
        <v>29</v>
      </c>
      <c r="C10" s="77"/>
      <c r="D10" s="102">
        <f>IF(NOT(ISNUMBER(F8)),"",DATE(YEAR(F10+1)-1,MONTH(F10+1),DAY(F10+1)))</f>
      </c>
      <c r="E10" s="8" t="s">
        <v>0</v>
      </c>
      <c r="F10" s="103">
        <f>IF(NOT(ISNUMBER(F8)),"",DATE(IF(MONTH(F8)&gt;9,D6-2,D6-1),MONTH(F8),DAY(F8)))</f>
      </c>
    </row>
    <row r="11" spans="1:6" ht="15">
      <c r="A11" s="77"/>
      <c r="B11" s="77"/>
      <c r="C11" s="77"/>
      <c r="D11" s="77"/>
      <c r="E11" s="77"/>
      <c r="F11" s="6"/>
    </row>
    <row r="12" spans="1:6" ht="15">
      <c r="A12" s="77"/>
      <c r="B12" s="77" t="s">
        <v>80</v>
      </c>
      <c r="C12" s="77"/>
      <c r="D12" s="100"/>
      <c r="E12" s="8" t="s">
        <v>0</v>
      </c>
      <c r="F12" s="103">
        <f>IF(OR(NOT(ISNUMBER(D12)),D12=0),"",IF(D12&lt;D10,"Start date too early!",IF(D12+89&gt;F10,"Start date too late!",D12+89)))</f>
      </c>
    </row>
    <row r="13" spans="1:6" ht="15">
      <c r="A13" s="77"/>
      <c r="B13" s="77"/>
      <c r="C13" s="77"/>
      <c r="D13" s="77"/>
      <c r="E13" s="8"/>
      <c r="F13" s="6"/>
    </row>
    <row r="14" spans="1:6" ht="15.75" thickBot="1">
      <c r="A14" s="77"/>
      <c r="B14" s="77"/>
      <c r="C14" s="77"/>
      <c r="D14" s="77"/>
      <c r="E14" s="77"/>
      <c r="F14" s="6"/>
    </row>
    <row r="15" spans="1:6" ht="15">
      <c r="A15" s="95" t="s">
        <v>58</v>
      </c>
      <c r="B15" s="9"/>
      <c r="C15" s="9"/>
      <c r="D15" s="9"/>
      <c r="E15" s="9"/>
      <c r="F15" s="10"/>
    </row>
    <row r="16" spans="1:6" ht="18" customHeight="1">
      <c r="A16" s="5"/>
      <c r="B16" s="50" t="s">
        <v>81</v>
      </c>
      <c r="C16" s="5"/>
      <c r="D16" s="99">
        <f>IF(D12=0,"",D12)</f>
      </c>
      <c r="E16" s="8" t="s">
        <v>0</v>
      </c>
      <c r="F16" s="54">
        <f>F12</f>
      </c>
    </row>
    <row r="17" spans="1:6" ht="15">
      <c r="A17" s="5"/>
      <c r="B17" s="5"/>
      <c r="C17" s="5"/>
      <c r="D17" s="5"/>
      <c r="E17" s="5"/>
      <c r="F17" s="6"/>
    </row>
    <row r="18" spans="1:6" ht="15">
      <c r="A18" s="5"/>
      <c r="B18" s="5" t="s">
        <v>62</v>
      </c>
      <c r="C18" s="5"/>
      <c r="D18" s="53"/>
      <c r="E18" s="5"/>
      <c r="F18" s="6"/>
    </row>
    <row r="19" spans="1:6" ht="15">
      <c r="A19" s="5"/>
      <c r="B19" s="5"/>
      <c r="C19" s="5"/>
      <c r="D19" s="5"/>
      <c r="E19" s="5"/>
      <c r="F19" s="6"/>
    </row>
    <row r="20" spans="1:6" ht="15">
      <c r="A20" s="5"/>
      <c r="B20" s="5" t="s">
        <v>53</v>
      </c>
      <c r="C20" s="5"/>
      <c r="D20" s="53"/>
      <c r="E20" s="5"/>
      <c r="F20" s="6"/>
    </row>
    <row r="21" spans="1:6" ht="15">
      <c r="A21" s="5"/>
      <c r="B21" s="5"/>
      <c r="C21" s="5"/>
      <c r="D21" s="5"/>
      <c r="E21" s="5"/>
      <c r="F21" s="6"/>
    </row>
    <row r="22" spans="1:6" ht="15">
      <c r="A22" s="52"/>
      <c r="B22" s="5" t="s">
        <v>55</v>
      </c>
      <c r="C22" s="5"/>
      <c r="D22" s="53"/>
      <c r="E22" s="5"/>
      <c r="F22" s="6"/>
    </row>
    <row r="23" spans="1:6" ht="15">
      <c r="A23" s="5"/>
      <c r="B23" s="5"/>
      <c r="C23" s="5"/>
      <c r="D23" s="5"/>
      <c r="E23" s="5"/>
      <c r="F23" s="6"/>
    </row>
    <row r="24" spans="1:6" ht="15">
      <c r="A24" s="52"/>
      <c r="B24" s="5" t="s">
        <v>56</v>
      </c>
      <c r="C24" s="5"/>
      <c r="D24" s="53"/>
      <c r="E24" s="5"/>
      <c r="F24" s="6"/>
    </row>
    <row r="25" spans="1:6" ht="15">
      <c r="A25" s="5"/>
      <c r="B25" s="5"/>
      <c r="C25" s="5"/>
      <c r="D25" s="5"/>
      <c r="E25" s="5"/>
      <c r="F25" s="6"/>
    </row>
    <row r="26" spans="1:6" ht="15" hidden="1">
      <c r="A26" s="5"/>
      <c r="B26" s="5"/>
      <c r="C26" s="5"/>
      <c r="D26" s="5"/>
      <c r="E26" s="5"/>
      <c r="F26" s="6"/>
    </row>
    <row r="27" spans="1:6" ht="15" hidden="1">
      <c r="A27" s="5"/>
      <c r="B27" s="5"/>
      <c r="C27" s="5"/>
      <c r="D27" s="5"/>
      <c r="E27" s="5"/>
      <c r="F27" s="6"/>
    </row>
    <row r="28" spans="1:6" ht="15" hidden="1">
      <c r="A28" s="5"/>
      <c r="B28" s="5"/>
      <c r="C28" s="5"/>
      <c r="D28" s="5"/>
      <c r="E28" s="5"/>
      <c r="F28" s="6"/>
    </row>
    <row r="29" spans="1:6" ht="15">
      <c r="A29" s="70"/>
      <c r="B29" s="5" t="s">
        <v>60</v>
      </c>
      <c r="C29" s="5"/>
      <c r="D29" s="53"/>
      <c r="E29" s="5"/>
      <c r="F29" s="6"/>
    </row>
    <row r="30" spans="1:6" ht="15">
      <c r="A30" s="5"/>
      <c r="B30" s="5"/>
      <c r="C30" s="5"/>
      <c r="D30" s="5"/>
      <c r="E30" s="5"/>
      <c r="F30" s="6"/>
    </row>
    <row r="31" spans="1:6" ht="15" customHeight="1">
      <c r="A31" s="70"/>
      <c r="B31" s="5" t="s">
        <v>61</v>
      </c>
      <c r="C31" s="5"/>
      <c r="D31" s="53"/>
      <c r="E31" s="5"/>
      <c r="F31" s="6"/>
    </row>
    <row r="32" spans="1:6" ht="15" customHeight="1" hidden="1">
      <c r="A32" s="70"/>
      <c r="B32" s="5"/>
      <c r="C32" s="5"/>
      <c r="D32" s="5"/>
      <c r="E32" s="5"/>
      <c r="F32" s="6"/>
    </row>
    <row r="33" spans="1:6" ht="15" customHeight="1" hidden="1">
      <c r="A33" s="70"/>
      <c r="B33" s="5"/>
      <c r="C33" s="5"/>
      <c r="D33" s="5"/>
      <c r="E33" s="5"/>
      <c r="F33" s="6"/>
    </row>
    <row r="34" spans="1:6" ht="15" customHeight="1" hidden="1">
      <c r="A34" s="70"/>
      <c r="B34" s="5"/>
      <c r="C34" s="5"/>
      <c r="D34" s="5"/>
      <c r="E34" s="5"/>
      <c r="F34" s="6"/>
    </row>
    <row r="35" spans="1:6" ht="15" customHeight="1" hidden="1">
      <c r="A35" s="70"/>
      <c r="B35" s="5"/>
      <c r="C35" s="5"/>
      <c r="D35" s="5"/>
      <c r="E35" s="5"/>
      <c r="F35" s="6"/>
    </row>
    <row r="36" spans="1:6" ht="15" customHeight="1">
      <c r="A36" s="70"/>
      <c r="B36" s="51"/>
      <c r="C36" s="51"/>
      <c r="D36" s="51"/>
      <c r="E36" s="51"/>
      <c r="F36" s="6"/>
    </row>
    <row r="37" spans="1:6" ht="15" customHeight="1" thickBot="1">
      <c r="A37" s="70"/>
      <c r="B37" s="51"/>
      <c r="C37" s="51"/>
      <c r="D37" s="51"/>
      <c r="E37" s="51"/>
      <c r="F37" s="6"/>
    </row>
    <row r="38" spans="1:6" ht="15" customHeight="1">
      <c r="A38" s="133" t="s">
        <v>37</v>
      </c>
      <c r="B38" s="134"/>
      <c r="C38" s="9"/>
      <c r="D38" s="9"/>
      <c r="E38" s="9"/>
      <c r="F38" s="10"/>
    </row>
    <row r="39" spans="1:6" ht="50.25" customHeight="1" thickBot="1">
      <c r="A39" s="138" t="s">
        <v>42</v>
      </c>
      <c r="B39" s="139"/>
      <c r="C39" s="139"/>
      <c r="D39" s="139"/>
      <c r="E39" s="139"/>
      <c r="F39" s="140"/>
    </row>
    <row r="40" spans="1:6" ht="15">
      <c r="A40" s="39"/>
      <c r="B40" s="40"/>
      <c r="C40" s="41"/>
      <c r="D40" s="41"/>
      <c r="E40" s="41"/>
      <c r="F40" s="42"/>
    </row>
    <row r="41" spans="1:6" ht="15">
      <c r="A41" s="4"/>
      <c r="B41" s="5" t="s">
        <v>51</v>
      </c>
      <c r="C41" s="5"/>
      <c r="D41" s="5">
        <f>SUM(D18,D20)</f>
        <v>0</v>
      </c>
      <c r="E41" s="5"/>
      <c r="F41" s="6"/>
    </row>
    <row r="42" spans="1:6" ht="15">
      <c r="A42" s="4"/>
      <c r="B42" s="5"/>
      <c r="C42" s="5"/>
      <c r="D42" s="5"/>
      <c r="E42" s="5"/>
      <c r="F42" s="6"/>
    </row>
    <row r="43" spans="1:6" ht="15">
      <c r="A43" s="4"/>
      <c r="B43" s="5" t="s">
        <v>52</v>
      </c>
      <c r="C43" s="5"/>
      <c r="D43" s="5">
        <f>SUM(D22,D24)</f>
        <v>0</v>
      </c>
      <c r="E43" s="5"/>
      <c r="F43" s="6"/>
    </row>
    <row r="44" spans="1:6" ht="15">
      <c r="A44" s="4"/>
      <c r="B44" s="5"/>
      <c r="C44" s="5"/>
      <c r="D44" s="5"/>
      <c r="E44" s="5"/>
      <c r="F44" s="6"/>
    </row>
    <row r="45" spans="1:6" s="7" customFormat="1" ht="15">
      <c r="A45" s="13"/>
      <c r="B45" s="11" t="s">
        <v>41</v>
      </c>
      <c r="C45" s="11"/>
      <c r="D45" s="14">
        <f>IF(D41=0,0,D43/D41)</f>
        <v>0</v>
      </c>
      <c r="E45" s="11"/>
      <c r="F45" s="12"/>
    </row>
    <row r="46" spans="1:6" ht="15">
      <c r="A46" s="4"/>
      <c r="B46" s="5"/>
      <c r="C46" s="5"/>
      <c r="D46" s="5"/>
      <c r="E46" s="5"/>
      <c r="F46" s="6"/>
    </row>
    <row r="47" spans="1:6" ht="15">
      <c r="A47" s="4"/>
      <c r="B47" s="5" t="s">
        <v>26</v>
      </c>
      <c r="C47" s="5"/>
      <c r="D47" s="106" t="str">
        <f>IF(ISNUMBER(D31),IF(D31=0,0,D29/D31),"N/A")</f>
        <v>N/A</v>
      </c>
      <c r="E47" s="5"/>
      <c r="F47" s="6"/>
    </row>
    <row r="48" spans="1:6" ht="15">
      <c r="A48" s="4"/>
      <c r="B48" s="5"/>
      <c r="C48" s="5"/>
      <c r="D48" s="5"/>
      <c r="E48" s="5"/>
      <c r="F48" s="6"/>
    </row>
    <row r="49" spans="1:7" s="2" customFormat="1" ht="30">
      <c r="A49" s="4"/>
      <c r="B49" s="56" t="s">
        <v>44</v>
      </c>
      <c r="C49" s="5"/>
      <c r="D49" s="15" t="str">
        <f>IF(AND(D45&gt;=0.1,ISNUMBER(D47),D47&lt;=25),"Yes","No")</f>
        <v>No</v>
      </c>
      <c r="E49" s="16"/>
      <c r="F49" s="6"/>
      <c r="G49" s="3"/>
    </row>
    <row r="50" spans="1:6" ht="15.75" thickBot="1">
      <c r="A50" s="36"/>
      <c r="B50" s="38"/>
      <c r="C50" s="17"/>
      <c r="D50" s="18"/>
      <c r="E50" s="19"/>
      <c r="F50" s="20"/>
    </row>
  </sheetData>
  <sheetProtection password="C74C" sheet="1" selectLockedCells="1"/>
  <mergeCells count="5">
    <mergeCell ref="A2:B2"/>
    <mergeCell ref="A3:B3"/>
    <mergeCell ref="A4:F4"/>
    <mergeCell ref="A38:B38"/>
    <mergeCell ref="A39:F39"/>
  </mergeCells>
  <conditionalFormatting sqref="F16 D18 D20 D22 D24 D29 D31">
    <cfRule type="containsBlanks" priority="4" dxfId="4" stopIfTrue="1">
      <formula>LEN(TRIM(D16))=0</formula>
    </cfRule>
  </conditionalFormatting>
  <conditionalFormatting sqref="D6 D8 F8 F10 D10 D12 F12">
    <cfRule type="containsBlanks" priority="2" dxfId="4" stopIfTrue="1">
      <formula>LEN(TRIM(D6))=0</formula>
    </cfRule>
  </conditionalFormatting>
  <conditionalFormatting sqref="D16">
    <cfRule type="containsBlanks" priority="1" dxfId="4" stopIfTrue="1">
      <formula>LEN(TRIM(D16))=0</formula>
    </cfRule>
  </conditionalFormatting>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L109"/>
  <sheetViews>
    <sheetView zoomScalePageLayoutView="0" workbookViewId="0" topLeftCell="B1">
      <selection activeCell="F32" sqref="F32"/>
    </sheetView>
  </sheetViews>
  <sheetFormatPr defaultColWidth="9.140625" defaultRowHeight="15"/>
  <cols>
    <col min="2" max="2" width="7.7109375" style="0" customWidth="1"/>
    <col min="3" max="3" width="29.7109375" style="0" customWidth="1"/>
    <col min="4" max="4" width="55.140625" style="0" customWidth="1"/>
    <col min="5" max="5" width="14.421875" style="0" customWidth="1"/>
    <col min="6" max="6" width="15.140625" style="0" customWidth="1"/>
    <col min="7" max="7" width="12.140625" style="0" customWidth="1"/>
    <col min="8" max="8" width="14.57421875" style="0" customWidth="1"/>
    <col min="11" max="11" width="11.00390625" style="0" bestFit="1" customWidth="1"/>
    <col min="12" max="12" width="13.8515625" style="0" bestFit="1" customWidth="1"/>
  </cols>
  <sheetData>
    <row r="1" spans="1:8" ht="108" customHeight="1">
      <c r="A1" s="39"/>
      <c r="B1" s="9"/>
      <c r="C1" s="9"/>
      <c r="D1" s="9"/>
      <c r="E1" s="9"/>
      <c r="F1" s="9"/>
      <c r="G1" s="9"/>
      <c r="H1" s="10"/>
    </row>
    <row r="2" spans="1:8" s="49" customFormat="1" ht="29.25" customHeight="1" thickBot="1">
      <c r="A2" s="150" t="s">
        <v>35</v>
      </c>
      <c r="B2" s="151"/>
      <c r="C2" s="151"/>
      <c r="D2" s="151"/>
      <c r="E2" s="151"/>
      <c r="F2" s="151"/>
      <c r="G2" s="151"/>
      <c r="H2" s="152"/>
    </row>
    <row r="3" spans="1:8" ht="15" hidden="1">
      <c r="A3" s="4"/>
      <c r="B3" s="5"/>
      <c r="C3" s="5"/>
      <c r="D3" s="5"/>
      <c r="E3" s="5"/>
      <c r="F3" s="5"/>
      <c r="G3" s="5"/>
      <c r="H3" s="6"/>
    </row>
    <row r="4" spans="1:8" ht="15" hidden="1">
      <c r="A4" s="4"/>
      <c r="B4" s="5"/>
      <c r="C4" s="5"/>
      <c r="D4" s="5"/>
      <c r="E4" s="5"/>
      <c r="F4" s="5"/>
      <c r="G4" s="5"/>
      <c r="H4" s="6"/>
    </row>
    <row r="5" spans="1:8" ht="15" hidden="1">
      <c r="A5" s="4"/>
      <c r="B5" s="5"/>
      <c r="C5" s="5"/>
      <c r="D5" s="5"/>
      <c r="E5" s="5"/>
      <c r="F5" s="5"/>
      <c r="G5" s="5"/>
      <c r="H5" s="6"/>
    </row>
    <row r="6" spans="1:8" ht="15" hidden="1">
      <c r="A6" s="4"/>
      <c r="B6" s="5"/>
      <c r="C6" s="5"/>
      <c r="D6" s="5"/>
      <c r="E6" s="5"/>
      <c r="F6" s="5"/>
      <c r="G6" s="5"/>
      <c r="H6" s="6"/>
    </row>
    <row r="7" spans="1:8" s="48" customFormat="1" ht="15.75">
      <c r="A7" s="133" t="s">
        <v>30</v>
      </c>
      <c r="B7" s="143"/>
      <c r="C7" s="143"/>
      <c r="D7" s="45"/>
      <c r="E7" s="45"/>
      <c r="F7" s="45"/>
      <c r="G7" s="45"/>
      <c r="H7" s="46"/>
    </row>
    <row r="8" spans="1:8" s="48" customFormat="1" ht="83.25" customHeight="1" thickBot="1">
      <c r="A8" s="135" t="s">
        <v>74</v>
      </c>
      <c r="B8" s="136"/>
      <c r="C8" s="136"/>
      <c r="D8" s="136"/>
      <c r="E8" s="136"/>
      <c r="F8" s="136"/>
      <c r="G8" s="136"/>
      <c r="H8" s="137"/>
    </row>
    <row r="9" spans="1:8" ht="15" hidden="1">
      <c r="A9" s="4"/>
      <c r="B9" s="5"/>
      <c r="C9" s="5"/>
      <c r="D9" s="5"/>
      <c r="E9" s="5"/>
      <c r="F9" s="5"/>
      <c r="G9" s="5"/>
      <c r="H9" s="6"/>
    </row>
    <row r="10" spans="1:8" ht="15">
      <c r="A10" s="67"/>
      <c r="B10" s="68"/>
      <c r="C10" s="68"/>
      <c r="D10" s="68"/>
      <c r="E10" s="68"/>
      <c r="F10" s="68"/>
      <c r="G10" s="68"/>
      <c r="H10" s="6"/>
    </row>
    <row r="11" spans="1:8" ht="15">
      <c r="A11" s="67"/>
      <c r="B11" s="68"/>
      <c r="C11" s="66" t="s">
        <v>54</v>
      </c>
      <c r="D11" s="68"/>
      <c r="E11" s="68"/>
      <c r="F11" s="68"/>
      <c r="G11" s="68"/>
      <c r="H11" s="6"/>
    </row>
    <row r="12" spans="1:8" ht="15">
      <c r="A12" s="4"/>
      <c r="B12" s="5"/>
      <c r="C12" s="66"/>
      <c r="D12" s="5" t="s">
        <v>29</v>
      </c>
      <c r="E12" s="5"/>
      <c r="F12" s="97">
        <f>IF('Eligibility Worksheet'!D10=0,"",'Eligibility Worksheet'!D10)</f>
      </c>
      <c r="G12" s="21" t="s">
        <v>0</v>
      </c>
      <c r="H12" s="98">
        <f>IF('Eligibility Worksheet'!F10=0,"",'Eligibility Worksheet'!F10)</f>
      </c>
    </row>
    <row r="13" spans="1:8" ht="15">
      <c r="A13" s="4"/>
      <c r="B13" s="5"/>
      <c r="C13" s="5"/>
      <c r="D13" s="5"/>
      <c r="E13" s="5"/>
      <c r="F13" s="5"/>
      <c r="G13" s="5"/>
      <c r="H13" s="6"/>
    </row>
    <row r="14" spans="1:8" ht="15">
      <c r="A14" s="156"/>
      <c r="B14" s="128"/>
      <c r="C14" s="128"/>
      <c r="D14" s="5" t="s">
        <v>292</v>
      </c>
      <c r="E14" s="5"/>
      <c r="F14" s="53"/>
      <c r="G14" s="5"/>
      <c r="H14" s="6"/>
    </row>
    <row r="15" spans="1:8" ht="15">
      <c r="A15" s="157"/>
      <c r="B15" s="128"/>
      <c r="C15" s="128"/>
      <c r="D15" s="5"/>
      <c r="E15" s="5"/>
      <c r="F15" s="5"/>
      <c r="G15" s="5"/>
      <c r="H15" s="6"/>
    </row>
    <row r="16" spans="1:8" ht="15">
      <c r="A16" s="22"/>
      <c r="B16" s="23"/>
      <c r="C16" s="23"/>
      <c r="D16" s="5"/>
      <c r="E16" s="5"/>
      <c r="F16" s="5"/>
      <c r="G16" s="5"/>
      <c r="H16" s="6"/>
    </row>
    <row r="17" spans="1:8" ht="15">
      <c r="A17" s="158"/>
      <c r="B17" s="159"/>
      <c r="C17" s="159"/>
      <c r="D17" s="5" t="s">
        <v>1</v>
      </c>
      <c r="E17" s="5"/>
      <c r="F17" s="53"/>
      <c r="G17" s="5"/>
      <c r="H17" s="6"/>
    </row>
    <row r="18" spans="1:8" ht="15">
      <c r="A18" s="158"/>
      <c r="B18" s="159"/>
      <c r="C18" s="159"/>
      <c r="D18" s="5"/>
      <c r="E18" s="5"/>
      <c r="F18" s="5"/>
      <c r="G18" s="5"/>
      <c r="H18" s="6"/>
    </row>
    <row r="19" spans="1:8" ht="15">
      <c r="A19" s="4"/>
      <c r="B19" s="5"/>
      <c r="C19" s="5"/>
      <c r="D19" s="5"/>
      <c r="E19" s="5"/>
      <c r="F19" s="5"/>
      <c r="G19" s="5"/>
      <c r="H19" s="6"/>
    </row>
    <row r="20" spans="1:8" ht="15">
      <c r="A20" s="4"/>
      <c r="B20" s="5"/>
      <c r="C20" s="5"/>
      <c r="D20" s="5" t="s">
        <v>2</v>
      </c>
      <c r="E20" s="5"/>
      <c r="F20" s="53"/>
      <c r="G20" s="5"/>
      <c r="H20" s="6"/>
    </row>
    <row r="21" spans="1:8" ht="15">
      <c r="A21" s="4"/>
      <c r="B21" s="5"/>
      <c r="C21" s="5"/>
      <c r="D21" s="5"/>
      <c r="E21" s="5"/>
      <c r="F21" s="5"/>
      <c r="G21" s="5"/>
      <c r="H21" s="6"/>
    </row>
    <row r="22" spans="1:8" ht="15">
      <c r="A22" s="4"/>
      <c r="B22" s="5"/>
      <c r="C22" s="5"/>
      <c r="D22" s="5"/>
      <c r="E22" s="5"/>
      <c r="F22" s="5"/>
      <c r="G22" s="5"/>
      <c r="H22" s="6"/>
    </row>
    <row r="23" spans="1:8" ht="15">
      <c r="A23" s="4"/>
      <c r="B23" s="5"/>
      <c r="C23" s="5"/>
      <c r="D23" s="5" t="s">
        <v>3</v>
      </c>
      <c r="E23" s="5"/>
      <c r="F23" s="53"/>
      <c r="G23" s="5"/>
      <c r="H23" s="6"/>
    </row>
    <row r="24" spans="1:8" ht="15">
      <c r="A24" s="4"/>
      <c r="B24" s="5"/>
      <c r="C24" s="5"/>
      <c r="D24" s="5"/>
      <c r="E24" s="5"/>
      <c r="F24" s="5"/>
      <c r="G24" s="5"/>
      <c r="H24" s="6"/>
    </row>
    <row r="25" spans="1:8" ht="13.5" customHeight="1">
      <c r="A25" s="4"/>
      <c r="B25" s="5"/>
      <c r="C25" s="5"/>
      <c r="D25" s="5"/>
      <c r="E25" s="5"/>
      <c r="F25" s="5"/>
      <c r="G25" s="5"/>
      <c r="H25" s="6"/>
    </row>
    <row r="26" spans="1:8" ht="15">
      <c r="A26" s="153"/>
      <c r="B26" s="154"/>
      <c r="C26" s="154"/>
      <c r="D26" s="5" t="s">
        <v>27</v>
      </c>
      <c r="E26" s="5"/>
      <c r="F26" s="53"/>
      <c r="G26" s="5"/>
      <c r="H26" s="6"/>
    </row>
    <row r="27" spans="1:8" ht="15">
      <c r="A27" s="155"/>
      <c r="B27" s="154"/>
      <c r="C27" s="154"/>
      <c r="D27" s="5"/>
      <c r="E27" s="5"/>
      <c r="F27" s="5"/>
      <c r="G27" s="5"/>
      <c r="H27" s="6"/>
    </row>
    <row r="28" spans="1:11" ht="15">
      <c r="A28" s="13"/>
      <c r="B28" s="11"/>
      <c r="C28" s="11"/>
      <c r="D28" s="5"/>
      <c r="E28" s="5"/>
      <c r="F28" s="5"/>
      <c r="G28" s="5"/>
      <c r="H28" s="6"/>
      <c r="K28" s="74"/>
    </row>
    <row r="29" spans="1:8" ht="15">
      <c r="A29" s="153"/>
      <c r="B29" s="154"/>
      <c r="C29" s="154"/>
      <c r="D29" s="5" t="s">
        <v>28</v>
      </c>
      <c r="E29" s="5"/>
      <c r="F29" s="53"/>
      <c r="G29" s="5"/>
      <c r="H29" s="6"/>
    </row>
    <row r="30" spans="1:8" ht="15">
      <c r="A30" s="155"/>
      <c r="B30" s="154"/>
      <c r="C30" s="154"/>
      <c r="D30" s="5"/>
      <c r="E30" s="5"/>
      <c r="F30" s="5"/>
      <c r="G30" s="5"/>
      <c r="H30" s="6"/>
    </row>
    <row r="31" spans="1:8" ht="15">
      <c r="A31" s="13"/>
      <c r="B31" s="11"/>
      <c r="C31" s="11"/>
      <c r="D31" s="5"/>
      <c r="E31" s="5"/>
      <c r="F31" s="5"/>
      <c r="G31" s="5"/>
      <c r="H31" s="6"/>
    </row>
    <row r="32" spans="1:8" ht="15">
      <c r="A32" s="153"/>
      <c r="B32" s="154"/>
      <c r="C32" s="154"/>
      <c r="D32" s="5" t="s">
        <v>84</v>
      </c>
      <c r="E32" s="5"/>
      <c r="F32" s="55"/>
      <c r="G32" s="5"/>
      <c r="H32" s="6"/>
    </row>
    <row r="33" spans="1:12" ht="15">
      <c r="A33" s="155"/>
      <c r="B33" s="154"/>
      <c r="C33" s="154"/>
      <c r="D33" s="5"/>
      <c r="E33" s="5"/>
      <c r="F33" s="5"/>
      <c r="G33" s="5"/>
      <c r="H33" s="6"/>
      <c r="K33" s="74"/>
      <c r="L33" s="3"/>
    </row>
    <row r="34" spans="1:12" ht="15">
      <c r="A34" s="4"/>
      <c r="B34" s="5"/>
      <c r="C34" s="5"/>
      <c r="D34" s="5"/>
      <c r="E34" s="5"/>
      <c r="F34" s="5"/>
      <c r="G34" s="5"/>
      <c r="H34" s="6"/>
      <c r="L34" s="3"/>
    </row>
    <row r="35" spans="1:8" ht="15">
      <c r="A35" s="4"/>
      <c r="B35" s="5"/>
      <c r="C35" s="5"/>
      <c r="D35" s="5" t="s">
        <v>83</v>
      </c>
      <c r="E35" s="5"/>
      <c r="F35" s="55"/>
      <c r="G35" s="5"/>
      <c r="H35" s="6"/>
    </row>
    <row r="36" spans="1:8" ht="15" hidden="1">
      <c r="A36" s="4"/>
      <c r="B36" s="5"/>
      <c r="C36" s="5"/>
      <c r="D36" s="5"/>
      <c r="E36" s="5"/>
      <c r="F36" s="5"/>
      <c r="G36" s="5"/>
      <c r="H36" s="6"/>
    </row>
    <row r="37" spans="1:8" ht="15" hidden="1">
      <c r="A37" s="4"/>
      <c r="B37" s="5"/>
      <c r="C37" s="5"/>
      <c r="D37" s="5"/>
      <c r="E37" s="5"/>
      <c r="F37" s="5"/>
      <c r="G37" s="5"/>
      <c r="H37" s="6"/>
    </row>
    <row r="38" spans="1:8" ht="15" hidden="1">
      <c r="A38" s="4"/>
      <c r="B38" s="5"/>
      <c r="C38" s="5"/>
      <c r="D38" s="5"/>
      <c r="E38" s="5"/>
      <c r="F38" s="5"/>
      <c r="G38" s="5"/>
      <c r="H38" s="6"/>
    </row>
    <row r="39" spans="1:8" ht="15" hidden="1">
      <c r="A39" s="4"/>
      <c r="B39" s="5"/>
      <c r="C39" s="5"/>
      <c r="D39" s="5"/>
      <c r="E39" s="5"/>
      <c r="F39" s="5"/>
      <c r="G39" s="5"/>
      <c r="H39" s="6"/>
    </row>
    <row r="40" spans="1:8" ht="15.75" thickBot="1">
      <c r="A40" s="141"/>
      <c r="B40" s="142"/>
      <c r="C40" s="142"/>
      <c r="D40" s="68"/>
      <c r="E40" s="68"/>
      <c r="F40" s="68"/>
      <c r="G40" s="68"/>
      <c r="H40" s="6"/>
    </row>
    <row r="41" spans="1:8" s="48" customFormat="1" ht="15.75">
      <c r="A41" s="133" t="s">
        <v>32</v>
      </c>
      <c r="B41" s="143"/>
      <c r="C41" s="143"/>
      <c r="D41" s="45"/>
      <c r="E41" s="45"/>
      <c r="F41" s="45"/>
      <c r="G41" s="45"/>
      <c r="H41" s="46"/>
    </row>
    <row r="42" spans="1:8" s="48" customFormat="1" ht="5.25" customHeight="1">
      <c r="A42" s="144" t="s">
        <v>33</v>
      </c>
      <c r="B42" s="145"/>
      <c r="C42" s="145"/>
      <c r="D42" s="145"/>
      <c r="E42" s="145"/>
      <c r="F42" s="145"/>
      <c r="G42" s="145"/>
      <c r="H42" s="146"/>
    </row>
    <row r="43" spans="1:8" s="48" customFormat="1" ht="24.75" customHeight="1" thickBot="1">
      <c r="A43" s="147"/>
      <c r="B43" s="148"/>
      <c r="C43" s="148"/>
      <c r="D43" s="148"/>
      <c r="E43" s="148"/>
      <c r="F43" s="148"/>
      <c r="G43" s="148"/>
      <c r="H43" s="149"/>
    </row>
    <row r="44" spans="1:8" ht="15">
      <c r="A44" s="4"/>
      <c r="B44" s="5"/>
      <c r="C44" s="5"/>
      <c r="D44" s="63" t="s">
        <v>46</v>
      </c>
      <c r="E44" s="64"/>
      <c r="F44" s="64"/>
      <c r="G44" s="64"/>
      <c r="H44" s="65"/>
    </row>
    <row r="45" spans="1:8" ht="15" hidden="1">
      <c r="A45" s="4"/>
      <c r="B45" s="5"/>
      <c r="C45" s="5"/>
      <c r="D45" s="5"/>
      <c r="E45" s="5"/>
      <c r="F45" s="5"/>
      <c r="G45" s="5"/>
      <c r="H45" s="6"/>
    </row>
    <row r="46" spans="1:8" ht="48.75" customHeight="1">
      <c r="A46" s="4"/>
      <c r="B46" s="5"/>
      <c r="C46" s="5"/>
      <c r="D46" s="5"/>
      <c r="E46" s="25" t="s">
        <v>5</v>
      </c>
      <c r="F46" s="25" t="s">
        <v>6</v>
      </c>
      <c r="G46" s="24"/>
      <c r="H46" s="26" t="s">
        <v>7</v>
      </c>
    </row>
    <row r="47" spans="1:8" ht="15">
      <c r="A47" s="4"/>
      <c r="B47" s="5"/>
      <c r="C47" s="5"/>
      <c r="D47" s="5" t="s">
        <v>4</v>
      </c>
      <c r="E47" s="5">
        <f>F14</f>
        <v>0</v>
      </c>
      <c r="F47" s="5">
        <f>F17</f>
        <v>0</v>
      </c>
      <c r="G47" s="5"/>
      <c r="H47" s="27">
        <f>IF(F47=0,0,(E47-F47)/F47)</f>
        <v>0</v>
      </c>
    </row>
    <row r="48" spans="1:8" ht="15">
      <c r="A48" s="4"/>
      <c r="B48" s="5"/>
      <c r="C48" s="5"/>
      <c r="D48" s="5"/>
      <c r="E48" s="5"/>
      <c r="F48" s="5"/>
      <c r="G48" s="5"/>
      <c r="H48" s="6"/>
    </row>
    <row r="49" spans="1:8" ht="15">
      <c r="A49" s="4"/>
      <c r="B49" s="5"/>
      <c r="C49" s="5"/>
      <c r="D49" s="5" t="s">
        <v>1</v>
      </c>
      <c r="E49" s="5">
        <f>F17</f>
        <v>0</v>
      </c>
      <c r="F49" s="5">
        <f>F20</f>
        <v>0</v>
      </c>
      <c r="G49" s="5"/>
      <c r="H49" s="27">
        <f>IF(F49=0,0,(E49-F49)/F49)</f>
        <v>0</v>
      </c>
    </row>
    <row r="50" spans="1:8" ht="15">
      <c r="A50" s="4"/>
      <c r="B50" s="5"/>
      <c r="C50" s="5"/>
      <c r="D50" s="5"/>
      <c r="E50" s="5"/>
      <c r="F50" s="5"/>
      <c r="G50" s="5"/>
      <c r="H50" s="6"/>
    </row>
    <row r="51" spans="1:8" ht="15">
      <c r="A51" s="4"/>
      <c r="B51" s="5"/>
      <c r="C51" s="5"/>
      <c r="D51" s="5" t="s">
        <v>2</v>
      </c>
      <c r="E51" s="5">
        <f>F20</f>
        <v>0</v>
      </c>
      <c r="F51" s="5">
        <f>F23</f>
        <v>0</v>
      </c>
      <c r="G51" s="5"/>
      <c r="H51" s="27">
        <f>IF(F51=0,0,(E51-F51)/F51)</f>
        <v>0</v>
      </c>
    </row>
    <row r="52" spans="1:8" ht="15">
      <c r="A52" s="4"/>
      <c r="B52" s="5"/>
      <c r="C52" s="5"/>
      <c r="D52" s="5"/>
      <c r="E52" s="5"/>
      <c r="F52" s="5"/>
      <c r="G52" s="5"/>
      <c r="H52" s="6"/>
    </row>
    <row r="53" spans="1:8" ht="15">
      <c r="A53" s="4"/>
      <c r="B53" s="5"/>
      <c r="C53" s="5"/>
      <c r="D53" s="5" t="s">
        <v>8</v>
      </c>
      <c r="E53" s="28">
        <f>SUM(H47,H49,H51)/3</f>
        <v>0</v>
      </c>
      <c r="F53" s="5"/>
      <c r="G53" s="5"/>
      <c r="H53" s="6"/>
    </row>
    <row r="54" spans="1:8" ht="15">
      <c r="A54" s="4"/>
      <c r="B54" s="5"/>
      <c r="C54" s="5"/>
      <c r="D54" s="5"/>
      <c r="E54" s="5"/>
      <c r="F54" s="5"/>
      <c r="G54" s="5"/>
      <c r="H54" s="6"/>
    </row>
    <row r="55" spans="1:8" ht="15" hidden="1">
      <c r="A55" s="4"/>
      <c r="B55" s="5"/>
      <c r="C55" s="5"/>
      <c r="D55" s="5"/>
      <c r="E55" s="5"/>
      <c r="F55" s="5"/>
      <c r="G55" s="5"/>
      <c r="H55" s="6"/>
    </row>
    <row r="56" spans="1:8" ht="15" hidden="1">
      <c r="A56" s="4"/>
      <c r="B56" s="5"/>
      <c r="C56" s="5"/>
      <c r="D56" s="5"/>
      <c r="E56" s="5"/>
      <c r="F56" s="5"/>
      <c r="G56" s="5"/>
      <c r="H56" s="6"/>
    </row>
    <row r="57" spans="1:8" ht="15">
      <c r="A57" s="4"/>
      <c r="B57" s="5"/>
      <c r="C57" s="5"/>
      <c r="D57" s="61" t="s">
        <v>45</v>
      </c>
      <c r="E57" s="60"/>
      <c r="F57" s="60"/>
      <c r="G57" s="60"/>
      <c r="H57" s="62"/>
    </row>
    <row r="58" spans="1:8" ht="15" hidden="1">
      <c r="A58" s="4"/>
      <c r="B58" s="5"/>
      <c r="C58" s="5"/>
      <c r="D58" s="5"/>
      <c r="E58" s="5"/>
      <c r="F58" s="5"/>
      <c r="G58" s="5"/>
      <c r="H58" s="6"/>
    </row>
    <row r="59" spans="1:8" ht="15">
      <c r="A59" s="4"/>
      <c r="B59" s="5"/>
      <c r="C59" s="5"/>
      <c r="D59" s="5"/>
      <c r="E59" s="24" t="s">
        <v>9</v>
      </c>
      <c r="F59" s="24" t="s">
        <v>10</v>
      </c>
      <c r="G59" s="24" t="s">
        <v>11</v>
      </c>
      <c r="H59" s="29" t="s">
        <v>12</v>
      </c>
    </row>
    <row r="60" spans="1:8" ht="15">
      <c r="A60" s="4"/>
      <c r="B60" s="5"/>
      <c r="C60" s="5"/>
      <c r="D60" s="5" t="s">
        <v>34</v>
      </c>
      <c r="E60" s="30">
        <f>F14</f>
        <v>0</v>
      </c>
      <c r="F60" s="30">
        <f>E60*(1+E53)</f>
        <v>0</v>
      </c>
      <c r="G60" s="30">
        <f>F60*(1+E53)</f>
        <v>0</v>
      </c>
      <c r="H60" s="31">
        <f>G60*(1+E53)</f>
        <v>0</v>
      </c>
    </row>
    <row r="61" spans="1:8" ht="15">
      <c r="A61" s="4"/>
      <c r="B61" s="5"/>
      <c r="C61" s="5"/>
      <c r="D61" s="5"/>
      <c r="E61" s="5"/>
      <c r="F61" s="5"/>
      <c r="G61" s="5"/>
      <c r="H61" s="6"/>
    </row>
    <row r="62" spans="1:8" ht="15">
      <c r="A62" s="4"/>
      <c r="B62" s="5"/>
      <c r="C62" s="5"/>
      <c r="D62" s="73" t="s">
        <v>13</v>
      </c>
      <c r="E62" s="32">
        <f>200*(MIN(23000,MAX(1149,E60))-1149)</f>
        <v>0</v>
      </c>
      <c r="F62" s="32">
        <f>200*(MIN(23000,MAX(1149,F60))-1149)</f>
        <v>0</v>
      </c>
      <c r="G62" s="32">
        <f>200*(MIN(23000,MAX(1149,G60))-1149)</f>
        <v>0</v>
      </c>
      <c r="H62" s="33">
        <f>200*(MIN(23000,MAX(1149,H60))-1149)</f>
        <v>0</v>
      </c>
    </row>
    <row r="63" spans="1:8" ht="15">
      <c r="A63" s="4"/>
      <c r="B63" s="5"/>
      <c r="C63" s="5"/>
      <c r="D63" s="73"/>
      <c r="E63" s="5"/>
      <c r="F63" s="5"/>
      <c r="G63" s="5"/>
      <c r="H63" s="6"/>
    </row>
    <row r="64" spans="1:8" ht="15">
      <c r="A64" s="4"/>
      <c r="B64" s="5"/>
      <c r="C64" s="5"/>
      <c r="D64" s="73" t="s">
        <v>14</v>
      </c>
      <c r="E64" s="32">
        <f>SUM(E62,F62,G62,H62)</f>
        <v>0</v>
      </c>
      <c r="F64" s="5"/>
      <c r="G64" s="5"/>
      <c r="H64" s="6"/>
    </row>
    <row r="65" spans="1:8" ht="15">
      <c r="A65" s="4"/>
      <c r="B65" s="5"/>
      <c r="C65" s="5"/>
      <c r="D65" s="5"/>
      <c r="E65" s="5"/>
      <c r="F65" s="5"/>
      <c r="G65" s="5"/>
      <c r="H65" s="6"/>
    </row>
    <row r="66" spans="1:8" ht="15" hidden="1">
      <c r="A66" s="4"/>
      <c r="B66" s="5"/>
      <c r="C66" s="5"/>
      <c r="D66" s="5"/>
      <c r="E66" s="5"/>
      <c r="F66" s="5"/>
      <c r="G66" s="5"/>
      <c r="H66" s="6"/>
    </row>
    <row r="67" spans="1:8" ht="15" hidden="1">
      <c r="A67" s="4"/>
      <c r="B67" s="5"/>
      <c r="C67" s="5"/>
      <c r="D67" s="5"/>
      <c r="E67" s="5"/>
      <c r="F67" s="5"/>
      <c r="G67" s="5"/>
      <c r="H67" s="6"/>
    </row>
    <row r="68" spans="1:8" ht="15">
      <c r="A68" s="4"/>
      <c r="B68" s="5"/>
      <c r="C68" s="5"/>
      <c r="D68" s="61" t="s">
        <v>47</v>
      </c>
      <c r="E68" s="60"/>
      <c r="F68" s="60"/>
      <c r="G68" s="60"/>
      <c r="H68" s="62"/>
    </row>
    <row r="69" spans="1:8" ht="15" hidden="1">
      <c r="A69" s="4"/>
      <c r="B69" s="5"/>
      <c r="C69" s="5"/>
      <c r="D69" s="5"/>
      <c r="E69" s="5"/>
      <c r="F69" s="5"/>
      <c r="G69" s="5"/>
      <c r="H69" s="6"/>
    </row>
    <row r="70" spans="1:8" ht="15">
      <c r="A70" s="4"/>
      <c r="B70" s="5"/>
      <c r="C70" s="5"/>
      <c r="D70" s="5"/>
      <c r="E70" s="24" t="s">
        <v>9</v>
      </c>
      <c r="F70" s="24" t="s">
        <v>10</v>
      </c>
      <c r="G70" s="24" t="s">
        <v>11</v>
      </c>
      <c r="H70" s="29" t="s">
        <v>12</v>
      </c>
    </row>
    <row r="71" spans="1:8" ht="15">
      <c r="A71" s="4"/>
      <c r="B71" s="5"/>
      <c r="C71" s="5"/>
      <c r="D71" s="5" t="s">
        <v>15</v>
      </c>
      <c r="E71" s="32">
        <v>2000000</v>
      </c>
      <c r="F71" s="32">
        <v>2000000</v>
      </c>
      <c r="G71" s="32">
        <v>2000000</v>
      </c>
      <c r="H71" s="33">
        <v>2000000</v>
      </c>
    </row>
    <row r="72" spans="1:8" ht="15">
      <c r="A72" s="4"/>
      <c r="B72" s="5"/>
      <c r="C72" s="5"/>
      <c r="D72" s="5"/>
      <c r="E72" s="5"/>
      <c r="F72" s="5"/>
      <c r="G72" s="5"/>
      <c r="H72" s="6"/>
    </row>
    <row r="73" spans="1:8" ht="15">
      <c r="A73" s="4"/>
      <c r="B73" s="5"/>
      <c r="C73" s="5"/>
      <c r="D73" s="5" t="s">
        <v>13</v>
      </c>
      <c r="E73" s="32">
        <f>E62</f>
        <v>0</v>
      </c>
      <c r="F73" s="32">
        <f>F62</f>
        <v>0</v>
      </c>
      <c r="G73" s="32">
        <f>G62</f>
        <v>0</v>
      </c>
      <c r="H73" s="33">
        <f>H62</f>
        <v>0</v>
      </c>
    </row>
    <row r="74" spans="1:8" ht="15">
      <c r="A74" s="4"/>
      <c r="B74" s="5"/>
      <c r="C74" s="5"/>
      <c r="D74" s="5"/>
      <c r="E74" s="5"/>
      <c r="F74" s="5"/>
      <c r="G74" s="5"/>
      <c r="H74" s="6"/>
    </row>
    <row r="75" spans="1:8" ht="15">
      <c r="A75" s="4"/>
      <c r="B75" s="5"/>
      <c r="C75" s="5"/>
      <c r="D75" s="5" t="s">
        <v>16</v>
      </c>
      <c r="E75" s="32">
        <f>SUM(E71,E73)</f>
        <v>2000000</v>
      </c>
      <c r="F75" s="32">
        <f>SUM(F71,F73)</f>
        <v>2000000</v>
      </c>
      <c r="G75" s="32">
        <f>SUM(G71,G73)</f>
        <v>2000000</v>
      </c>
      <c r="H75" s="33">
        <f>SUM(H71,H73)</f>
        <v>2000000</v>
      </c>
    </row>
    <row r="76" spans="1:8" ht="15" hidden="1">
      <c r="A76" s="4"/>
      <c r="B76" s="5"/>
      <c r="C76" s="5"/>
      <c r="D76" s="5"/>
      <c r="E76" s="5"/>
      <c r="F76" s="5"/>
      <c r="G76" s="5"/>
      <c r="H76" s="6"/>
    </row>
    <row r="77" spans="1:8" ht="15" hidden="1">
      <c r="A77" s="4"/>
      <c r="B77" s="5"/>
      <c r="C77" s="5"/>
      <c r="D77" s="5"/>
      <c r="E77" s="5"/>
      <c r="F77" s="5"/>
      <c r="G77" s="5"/>
      <c r="H77" s="6"/>
    </row>
    <row r="78" spans="1:8" ht="15">
      <c r="A78" s="4"/>
      <c r="B78" s="5"/>
      <c r="C78" s="5"/>
      <c r="D78" s="5"/>
      <c r="E78" s="5"/>
      <c r="F78" s="5"/>
      <c r="G78" s="5"/>
      <c r="H78" s="6"/>
    </row>
    <row r="79" spans="1:8" ht="15">
      <c r="A79" s="4"/>
      <c r="B79" s="5"/>
      <c r="C79" s="5"/>
      <c r="D79" s="61" t="s">
        <v>48</v>
      </c>
      <c r="E79" s="60"/>
      <c r="F79" s="60"/>
      <c r="G79" s="60"/>
      <c r="H79" s="62"/>
    </row>
    <row r="80" spans="1:8" ht="15" hidden="1">
      <c r="A80" s="4"/>
      <c r="B80" s="5"/>
      <c r="C80" s="5"/>
      <c r="D80" s="5"/>
      <c r="E80" s="5"/>
      <c r="F80" s="5"/>
      <c r="G80" s="5"/>
      <c r="H80" s="6"/>
    </row>
    <row r="81" spans="1:8" ht="15">
      <c r="A81" s="4"/>
      <c r="B81" s="5"/>
      <c r="C81" s="5"/>
      <c r="D81" s="5"/>
      <c r="E81" s="24" t="s">
        <v>9</v>
      </c>
      <c r="F81" s="24" t="s">
        <v>10</v>
      </c>
      <c r="G81" s="24" t="s">
        <v>11</v>
      </c>
      <c r="H81" s="29" t="s">
        <v>12</v>
      </c>
    </row>
    <row r="82" spans="1:8" ht="15">
      <c r="A82" s="4"/>
      <c r="B82" s="5"/>
      <c r="C82" s="5"/>
      <c r="D82" s="5" t="s">
        <v>16</v>
      </c>
      <c r="E82" s="32">
        <f>E75</f>
        <v>2000000</v>
      </c>
      <c r="F82" s="32">
        <f>F75</f>
        <v>2000000</v>
      </c>
      <c r="G82" s="32">
        <f>G75</f>
        <v>2000000</v>
      </c>
      <c r="H82" s="33">
        <f>H75</f>
        <v>2000000</v>
      </c>
    </row>
    <row r="83" spans="1:8" ht="15">
      <c r="A83" s="4"/>
      <c r="B83" s="5"/>
      <c r="C83" s="5"/>
      <c r="D83" s="5"/>
      <c r="E83" s="5"/>
      <c r="F83" s="5"/>
      <c r="G83" s="5"/>
      <c r="H83" s="6"/>
    </row>
    <row r="84" spans="1:8" ht="15">
      <c r="A84" s="4"/>
      <c r="B84" s="5"/>
      <c r="C84" s="5"/>
      <c r="D84" s="5" t="s">
        <v>18</v>
      </c>
      <c r="E84" s="5">
        <v>1</v>
      </c>
      <c r="F84" s="5">
        <v>0.75</v>
      </c>
      <c r="G84" s="5">
        <v>0.5</v>
      </c>
      <c r="H84" s="6">
        <v>0.25</v>
      </c>
    </row>
    <row r="85" spans="1:8" ht="15">
      <c r="A85" s="4"/>
      <c r="B85" s="5"/>
      <c r="C85" s="5"/>
      <c r="D85" s="5"/>
      <c r="E85" s="5"/>
      <c r="F85" s="5"/>
      <c r="G85" s="5"/>
      <c r="H85" s="6"/>
    </row>
    <row r="86" spans="1:8" ht="15">
      <c r="A86" s="4"/>
      <c r="B86" s="5"/>
      <c r="C86" s="5"/>
      <c r="D86" s="5" t="s">
        <v>20</v>
      </c>
      <c r="E86" s="32">
        <f>E82*E84</f>
        <v>2000000</v>
      </c>
      <c r="F86" s="32">
        <f>F82*F84</f>
        <v>1500000</v>
      </c>
      <c r="G86" s="32">
        <f>G82*G84</f>
        <v>1000000</v>
      </c>
      <c r="H86" s="33">
        <f>H82*H84</f>
        <v>500000</v>
      </c>
    </row>
    <row r="87" spans="1:8" ht="15">
      <c r="A87" s="4"/>
      <c r="B87" s="5"/>
      <c r="C87" s="5"/>
      <c r="D87" s="5"/>
      <c r="E87" s="5"/>
      <c r="F87" s="5"/>
      <c r="G87" s="5"/>
      <c r="H87" s="6"/>
    </row>
    <row r="88" spans="1:8" ht="15">
      <c r="A88" s="4"/>
      <c r="B88" s="5"/>
      <c r="C88" s="5"/>
      <c r="D88" s="5" t="s">
        <v>21</v>
      </c>
      <c r="E88" s="32">
        <f>SUM(E86,F86,G86,H86)</f>
        <v>5000000</v>
      </c>
      <c r="F88" s="5"/>
      <c r="G88" s="5"/>
      <c r="H88" s="6"/>
    </row>
    <row r="89" spans="1:8" ht="15">
      <c r="A89" s="4"/>
      <c r="B89" s="5"/>
      <c r="C89" s="5"/>
      <c r="D89" s="5"/>
      <c r="E89" s="5"/>
      <c r="F89" s="5"/>
      <c r="G89" s="5"/>
      <c r="H89" s="6"/>
    </row>
    <row r="90" spans="1:8" ht="15">
      <c r="A90" s="4"/>
      <c r="B90" s="5"/>
      <c r="C90" s="5"/>
      <c r="D90" s="5" t="s">
        <v>31</v>
      </c>
      <c r="E90" s="34">
        <f>IF(OR(ISNA(F32),ISNA(F35)),1,IF(0=F35,1,(F35-F32)/F35))</f>
        <v>1</v>
      </c>
      <c r="F90" s="5"/>
      <c r="G90" s="5"/>
      <c r="H90" s="6"/>
    </row>
    <row r="91" spans="1:8" ht="15">
      <c r="A91" s="4"/>
      <c r="B91" s="5"/>
      <c r="C91" s="5"/>
      <c r="D91" s="5"/>
      <c r="E91" s="5"/>
      <c r="F91" s="5"/>
      <c r="G91" s="5"/>
      <c r="H91" s="6"/>
    </row>
    <row r="92" spans="1:8" ht="15">
      <c r="A92" s="58"/>
      <c r="B92" s="59"/>
      <c r="C92" s="59"/>
      <c r="D92" s="61" t="s">
        <v>49</v>
      </c>
      <c r="E92" s="60"/>
      <c r="F92" s="60"/>
      <c r="G92" s="60"/>
      <c r="H92" s="62"/>
    </row>
    <row r="93" spans="1:8" ht="15">
      <c r="A93" s="4"/>
      <c r="B93" s="5"/>
      <c r="C93" s="5"/>
      <c r="D93" s="5" t="s">
        <v>17</v>
      </c>
      <c r="E93" s="28">
        <f>IF(0=(F29*E90),0,F26/(F29*E90))</f>
        <v>0</v>
      </c>
      <c r="F93" s="5"/>
      <c r="G93" s="5"/>
      <c r="H93" s="6"/>
    </row>
    <row r="94" spans="1:8" ht="15" hidden="1">
      <c r="A94" s="4"/>
      <c r="B94" s="5"/>
      <c r="C94" s="5"/>
      <c r="D94" s="5"/>
      <c r="E94" s="5"/>
      <c r="F94" s="5"/>
      <c r="G94" s="5"/>
      <c r="H94" s="6"/>
    </row>
    <row r="95" spans="1:8" ht="15" hidden="1">
      <c r="A95" s="4"/>
      <c r="B95" s="5"/>
      <c r="C95" s="5"/>
      <c r="D95" s="5" t="s">
        <v>21</v>
      </c>
      <c r="E95" s="32">
        <f>E88</f>
        <v>5000000</v>
      </c>
      <c r="F95" s="5"/>
      <c r="G95" s="5"/>
      <c r="H95" s="6"/>
    </row>
    <row r="96" spans="1:8" ht="15">
      <c r="A96" s="4"/>
      <c r="B96" s="5"/>
      <c r="C96" s="5"/>
      <c r="D96" s="5"/>
      <c r="E96" s="5"/>
      <c r="F96" s="5"/>
      <c r="G96" s="5"/>
      <c r="H96" s="6"/>
    </row>
    <row r="97" spans="1:8" ht="15">
      <c r="A97" s="4"/>
      <c r="B97" s="5"/>
      <c r="C97" s="5"/>
      <c r="D97" s="5" t="s">
        <v>22</v>
      </c>
      <c r="E97" s="32">
        <f>E93*E95</f>
        <v>0</v>
      </c>
      <c r="F97" s="5"/>
      <c r="G97" s="5"/>
      <c r="H97" s="6"/>
    </row>
    <row r="98" spans="1:8" ht="15" hidden="1">
      <c r="A98" s="4"/>
      <c r="B98" s="5"/>
      <c r="C98" s="5"/>
      <c r="D98" s="5"/>
      <c r="E98" s="5"/>
      <c r="F98" s="5"/>
      <c r="G98" s="5"/>
      <c r="H98" s="6"/>
    </row>
    <row r="99" spans="1:8" ht="15" hidden="1">
      <c r="A99" s="4"/>
      <c r="B99" s="5"/>
      <c r="C99" s="5"/>
      <c r="D99" s="5"/>
      <c r="E99" s="5"/>
      <c r="F99" s="5"/>
      <c r="G99" s="5"/>
      <c r="H99" s="6"/>
    </row>
    <row r="100" spans="1:8" ht="15">
      <c r="A100" s="4"/>
      <c r="B100" s="5"/>
      <c r="C100" s="5"/>
      <c r="D100" s="5"/>
      <c r="E100" s="5"/>
      <c r="F100" s="5"/>
      <c r="G100" s="5"/>
      <c r="H100" s="6"/>
    </row>
    <row r="101" spans="1:8" ht="15">
      <c r="A101" s="4"/>
      <c r="B101" s="5"/>
      <c r="C101" s="5"/>
      <c r="D101" s="61" t="s">
        <v>50</v>
      </c>
      <c r="E101" s="60"/>
      <c r="F101" s="60"/>
      <c r="G101" s="60"/>
      <c r="H101" s="62"/>
    </row>
    <row r="102" spans="1:8" ht="15" hidden="1">
      <c r="A102" s="4"/>
      <c r="B102" s="5"/>
      <c r="C102" s="5"/>
      <c r="D102" s="24"/>
      <c r="E102" s="5"/>
      <c r="F102" s="5"/>
      <c r="G102" s="5"/>
      <c r="H102" s="6"/>
    </row>
    <row r="103" spans="1:8" ht="15">
      <c r="A103" s="4"/>
      <c r="B103" s="5"/>
      <c r="C103" s="5"/>
      <c r="D103" s="5"/>
      <c r="E103" s="24" t="s">
        <v>9</v>
      </c>
      <c r="F103" s="24" t="s">
        <v>10</v>
      </c>
      <c r="G103" s="24" t="s">
        <v>11</v>
      </c>
      <c r="H103" s="29"/>
    </row>
    <row r="104" spans="1:8" ht="15">
      <c r="A104" s="4"/>
      <c r="B104" s="5"/>
      <c r="C104" s="5"/>
      <c r="D104" s="5" t="s">
        <v>19</v>
      </c>
      <c r="E104" s="28">
        <v>0.5</v>
      </c>
      <c r="F104" s="28">
        <v>0.4</v>
      </c>
      <c r="G104" s="28">
        <v>0.1</v>
      </c>
      <c r="H104" s="35"/>
    </row>
    <row r="105" spans="1:8" ht="15">
      <c r="A105" s="4"/>
      <c r="B105" s="5"/>
      <c r="C105" s="5"/>
      <c r="D105" s="5"/>
      <c r="E105" s="34"/>
      <c r="F105" s="34"/>
      <c r="G105" s="34"/>
      <c r="H105" s="35"/>
    </row>
    <row r="106" spans="1:8" ht="15">
      <c r="A106" s="4"/>
      <c r="B106" s="5"/>
      <c r="C106" s="5"/>
      <c r="D106" s="5" t="s">
        <v>23</v>
      </c>
      <c r="E106" s="32">
        <f>E97*E104</f>
        <v>0</v>
      </c>
      <c r="F106" s="32">
        <f>E97*F104</f>
        <v>0</v>
      </c>
      <c r="G106" s="32">
        <f>E97*G104</f>
        <v>0</v>
      </c>
      <c r="H106" s="33"/>
    </row>
    <row r="107" spans="1:8" ht="15">
      <c r="A107" s="4"/>
      <c r="B107" s="5"/>
      <c r="C107" s="5"/>
      <c r="D107" s="5"/>
      <c r="E107" s="5"/>
      <c r="F107" s="5"/>
      <c r="G107" s="5"/>
      <c r="H107" s="6"/>
    </row>
    <row r="108" spans="1:8" ht="15">
      <c r="A108" s="4"/>
      <c r="B108" s="5"/>
      <c r="C108" s="5"/>
      <c r="D108" s="5" t="s">
        <v>24</v>
      </c>
      <c r="E108" s="32">
        <f>E97</f>
        <v>0</v>
      </c>
      <c r="F108" s="5"/>
      <c r="G108" s="5"/>
      <c r="H108" s="6"/>
    </row>
    <row r="109" spans="1:8" ht="15.75" thickBot="1">
      <c r="A109" s="36"/>
      <c r="B109" s="17"/>
      <c r="C109" s="17"/>
      <c r="D109" s="17"/>
      <c r="E109" s="37"/>
      <c r="F109" s="17"/>
      <c r="G109" s="17"/>
      <c r="H109" s="20"/>
    </row>
  </sheetData>
  <sheetProtection password="C74C" sheet="1" selectLockedCells="1"/>
  <mergeCells count="11">
    <mergeCell ref="A29:C30"/>
    <mergeCell ref="A8:H8"/>
    <mergeCell ref="A40:C40"/>
    <mergeCell ref="A41:C41"/>
    <mergeCell ref="A42:H43"/>
    <mergeCell ref="A2:H2"/>
    <mergeCell ref="A32:C33"/>
    <mergeCell ref="A7:C7"/>
    <mergeCell ref="A14:C15"/>
    <mergeCell ref="A17:C18"/>
    <mergeCell ref="A26:C27"/>
  </mergeCells>
  <conditionalFormatting sqref="H12 F14 F17 F20 F23 F26 F29 F32 F35">
    <cfRule type="containsBlanks" priority="11" dxfId="4" stopIfTrue="1">
      <formula>LEN(TRIM(F12))=0</formula>
    </cfRule>
  </conditionalFormatting>
  <conditionalFormatting sqref="F12">
    <cfRule type="containsBlanks" priority="1" dxfId="4" stopIfTrue="1">
      <formula>LEN(TRIM(F12))=0</formula>
    </cfRule>
  </conditionalFormatting>
  <printOptions/>
  <pageMargins left="0.7" right="0.7" top="0.75" bottom="0.75" header="0.3" footer="0.3"/>
  <pageSetup horizontalDpi="600" verticalDpi="600" orientation="landscape" r:id="rId4"/>
  <drawing r:id="rId3"/>
  <legacyDrawing r:id="rId2"/>
</worksheet>
</file>

<file path=xl/worksheets/sheet4.xml><?xml version="1.0" encoding="utf-8"?>
<worksheet xmlns="http://schemas.openxmlformats.org/spreadsheetml/2006/main" xmlns:r="http://schemas.openxmlformats.org/officeDocument/2006/relationships">
  <dimension ref="A1:B77"/>
  <sheetViews>
    <sheetView zoomScalePageLayoutView="0" workbookViewId="0" topLeftCell="A70">
      <selection activeCell="B89" sqref="B89"/>
    </sheetView>
  </sheetViews>
  <sheetFormatPr defaultColWidth="9.140625" defaultRowHeight="15"/>
  <cols>
    <col min="1" max="1" width="64.7109375" style="79" bestFit="1" customWidth="1"/>
    <col min="2" max="2" width="94.421875" style="78" customWidth="1"/>
  </cols>
  <sheetData>
    <row r="1" spans="1:2" ht="15">
      <c r="A1" s="160"/>
      <c r="B1" s="161"/>
    </row>
    <row r="2" spans="1:2" ht="15">
      <c r="A2" s="160"/>
      <c r="B2" s="161"/>
    </row>
    <row r="3" spans="1:2" ht="15">
      <c r="A3" s="160"/>
      <c r="B3" s="161"/>
    </row>
    <row r="4" spans="1:2" ht="64.5" customHeight="1">
      <c r="A4" s="160"/>
      <c r="B4" s="161"/>
    </row>
    <row r="5" spans="1:2" ht="23.25">
      <c r="A5" s="162" t="s">
        <v>72</v>
      </c>
      <c r="B5" s="163"/>
    </row>
    <row r="6" spans="1:2" ht="105">
      <c r="A6" s="81" t="s">
        <v>62</v>
      </c>
      <c r="B6" s="91" t="s">
        <v>85</v>
      </c>
    </row>
    <row r="7" spans="1:2" ht="15">
      <c r="A7" s="81"/>
      <c r="B7" s="88"/>
    </row>
    <row r="8" spans="1:2" ht="45">
      <c r="A8" s="80" t="s">
        <v>8</v>
      </c>
      <c r="B8" s="87" t="s">
        <v>63</v>
      </c>
    </row>
    <row r="9" spans="1:2" ht="15">
      <c r="A9" s="81"/>
      <c r="B9" s="89"/>
    </row>
    <row r="10" spans="1:2" ht="75">
      <c r="A10" s="80" t="s">
        <v>26</v>
      </c>
      <c r="B10" s="87" t="s">
        <v>64</v>
      </c>
    </row>
    <row r="11" spans="1:2" ht="15">
      <c r="A11" s="81"/>
      <c r="B11" s="89"/>
    </row>
    <row r="12" spans="1:2" ht="120">
      <c r="A12" s="80" t="s">
        <v>29</v>
      </c>
      <c r="B12" s="87" t="s">
        <v>86</v>
      </c>
    </row>
    <row r="13" spans="1:2" ht="15">
      <c r="A13" s="81"/>
      <c r="B13" s="89"/>
    </row>
    <row r="14" spans="1:2" ht="30">
      <c r="A14" s="80" t="s">
        <v>19</v>
      </c>
      <c r="B14" s="87" t="s">
        <v>87</v>
      </c>
    </row>
    <row r="15" spans="1:2" ht="15">
      <c r="A15" s="81"/>
      <c r="B15" s="89"/>
    </row>
    <row r="16" spans="1:2" ht="60">
      <c r="A16" s="80" t="s">
        <v>13</v>
      </c>
      <c r="B16" s="87" t="s">
        <v>88</v>
      </c>
    </row>
    <row r="17" spans="1:2" ht="15">
      <c r="A17" s="81"/>
      <c r="B17" s="89"/>
    </row>
    <row r="18" spans="1:2" ht="30">
      <c r="A18" s="80" t="s">
        <v>20</v>
      </c>
      <c r="B18" s="87" t="s">
        <v>89</v>
      </c>
    </row>
    <row r="19" spans="1:2" ht="15">
      <c r="A19" s="81"/>
      <c r="B19" s="89"/>
    </row>
    <row r="20" spans="1:2" ht="75">
      <c r="A20" s="80" t="s">
        <v>53</v>
      </c>
      <c r="B20" s="90" t="s">
        <v>75</v>
      </c>
    </row>
    <row r="21" spans="1:2" ht="15">
      <c r="A21" s="81"/>
      <c r="B21" s="89"/>
    </row>
    <row r="22" spans="1:2" ht="45">
      <c r="A22" s="80" t="s">
        <v>34</v>
      </c>
      <c r="B22" s="87" t="s">
        <v>65</v>
      </c>
    </row>
    <row r="23" spans="1:2" ht="15">
      <c r="A23" s="81"/>
      <c r="B23" s="89"/>
    </row>
    <row r="24" spans="1:2" ht="90">
      <c r="A24" s="82" t="s">
        <v>44</v>
      </c>
      <c r="B24" s="87" t="s">
        <v>90</v>
      </c>
    </row>
    <row r="25" spans="1:2" ht="15">
      <c r="A25" s="83"/>
      <c r="B25" s="89"/>
    </row>
    <row r="26" spans="1:2" ht="90">
      <c r="A26" s="80" t="s">
        <v>16</v>
      </c>
      <c r="B26" s="87" t="s">
        <v>66</v>
      </c>
    </row>
    <row r="27" spans="1:2" ht="15">
      <c r="A27" s="81"/>
      <c r="B27" s="89"/>
    </row>
    <row r="28" spans="1:2" ht="384">
      <c r="A28" s="80" t="s">
        <v>27</v>
      </c>
      <c r="B28" s="87" t="s">
        <v>286</v>
      </c>
    </row>
    <row r="29" spans="1:2" ht="15">
      <c r="A29" s="81"/>
      <c r="B29" s="89"/>
    </row>
    <row r="30" spans="1:2" ht="30">
      <c r="A30" s="80" t="s">
        <v>22</v>
      </c>
      <c r="B30" s="87" t="s">
        <v>67</v>
      </c>
    </row>
    <row r="31" spans="1:2" ht="15">
      <c r="A31" s="81"/>
      <c r="B31" s="89"/>
    </row>
    <row r="32" spans="1:2" ht="165">
      <c r="A32" s="80" t="s">
        <v>23</v>
      </c>
      <c r="B32" s="87" t="s">
        <v>91</v>
      </c>
    </row>
    <row r="33" spans="1:2" ht="15">
      <c r="A33" s="81"/>
      <c r="B33" s="89"/>
    </row>
    <row r="34" spans="1:2" ht="120">
      <c r="A34" s="80" t="s">
        <v>56</v>
      </c>
      <c r="B34" s="90" t="s">
        <v>92</v>
      </c>
    </row>
    <row r="35" spans="1:2" ht="15">
      <c r="A35" s="81"/>
      <c r="B35" s="89"/>
    </row>
    <row r="36" spans="1:2" ht="120">
      <c r="A36" s="80" t="s">
        <v>55</v>
      </c>
      <c r="B36" s="90" t="s">
        <v>76</v>
      </c>
    </row>
    <row r="37" spans="1:2" ht="15">
      <c r="A37" s="81"/>
      <c r="B37" s="89"/>
    </row>
    <row r="38" spans="1:2" ht="195">
      <c r="A38" s="80" t="s">
        <v>73</v>
      </c>
      <c r="B38" s="87" t="s">
        <v>93</v>
      </c>
    </row>
    <row r="39" spans="1:2" ht="15">
      <c r="A39" s="81"/>
      <c r="B39" s="89"/>
    </row>
    <row r="40" spans="1:2" ht="75">
      <c r="A40" s="84" t="s">
        <v>41</v>
      </c>
      <c r="B40" s="87" t="s">
        <v>68</v>
      </c>
    </row>
    <row r="41" spans="1:2" ht="15">
      <c r="A41" s="85"/>
      <c r="B41" s="89"/>
    </row>
    <row r="42" spans="1:2" ht="60">
      <c r="A42" s="80" t="s">
        <v>17</v>
      </c>
      <c r="B42" s="87" t="s">
        <v>94</v>
      </c>
    </row>
    <row r="43" spans="1:2" ht="15">
      <c r="A43" s="81"/>
      <c r="B43" s="89"/>
    </row>
    <row r="44" spans="1:2" ht="75">
      <c r="A44" s="80" t="s">
        <v>31</v>
      </c>
      <c r="B44" s="87" t="s">
        <v>95</v>
      </c>
    </row>
    <row r="45" spans="1:2" ht="15">
      <c r="A45" s="81"/>
      <c r="B45" s="89"/>
    </row>
    <row r="46" spans="1:2" ht="15">
      <c r="A46" s="80" t="s">
        <v>15</v>
      </c>
      <c r="B46" s="87" t="s">
        <v>96</v>
      </c>
    </row>
    <row r="47" spans="1:2" ht="15">
      <c r="A47" s="81"/>
      <c r="B47" s="89"/>
    </row>
    <row r="48" spans="1:2" ht="15">
      <c r="A48" s="80" t="s">
        <v>60</v>
      </c>
      <c r="B48" s="87" t="s">
        <v>97</v>
      </c>
    </row>
    <row r="49" spans="1:2" ht="15">
      <c r="A49" s="81"/>
      <c r="B49" s="89"/>
    </row>
    <row r="50" spans="1:2" ht="15">
      <c r="A50" s="80" t="s">
        <v>61</v>
      </c>
      <c r="B50" s="87" t="s">
        <v>98</v>
      </c>
    </row>
    <row r="51" spans="1:2" ht="15">
      <c r="A51" s="81"/>
      <c r="B51" s="89"/>
    </row>
    <row r="52" spans="1:2" ht="120">
      <c r="A52" s="80" t="s">
        <v>83</v>
      </c>
      <c r="B52" s="87" t="s">
        <v>99</v>
      </c>
    </row>
    <row r="53" spans="1:2" ht="15">
      <c r="A53" s="81"/>
      <c r="B53" s="89"/>
    </row>
    <row r="54" spans="1:2" ht="210" customHeight="1">
      <c r="A54" s="80" t="s">
        <v>84</v>
      </c>
      <c r="B54" s="87" t="s">
        <v>100</v>
      </c>
    </row>
    <row r="55" spans="1:2" ht="15">
      <c r="A55" s="81"/>
      <c r="B55" s="89"/>
    </row>
    <row r="56" spans="1:2" ht="234">
      <c r="A56" s="80" t="s">
        <v>292</v>
      </c>
      <c r="B56" s="87" t="s">
        <v>288</v>
      </c>
    </row>
    <row r="57" spans="1:2" ht="15">
      <c r="A57" s="81"/>
      <c r="B57" s="89"/>
    </row>
    <row r="58" spans="1:2" ht="234">
      <c r="A58" s="80" t="s">
        <v>1</v>
      </c>
      <c r="B58" s="87" t="s">
        <v>289</v>
      </c>
    </row>
    <row r="59" spans="1:2" ht="15">
      <c r="A59" s="81"/>
      <c r="B59" s="89"/>
    </row>
    <row r="60" spans="1:2" ht="234">
      <c r="A60" s="80" t="s">
        <v>2</v>
      </c>
      <c r="B60" s="87" t="s">
        <v>290</v>
      </c>
    </row>
    <row r="61" spans="1:2" ht="15">
      <c r="A61" s="81"/>
      <c r="B61" s="89"/>
    </row>
    <row r="62" spans="1:2" ht="234">
      <c r="A62" s="80" t="s">
        <v>3</v>
      </c>
      <c r="B62" s="87" t="s">
        <v>291</v>
      </c>
    </row>
    <row r="63" spans="1:2" ht="15">
      <c r="A63" s="81"/>
      <c r="B63" s="89"/>
    </row>
    <row r="64" spans="1:2" ht="294">
      <c r="A64" s="80" t="s">
        <v>28</v>
      </c>
      <c r="B64" s="87" t="s">
        <v>287</v>
      </c>
    </row>
    <row r="65" spans="1:2" ht="15">
      <c r="A65" s="81"/>
      <c r="B65" s="89"/>
    </row>
    <row r="66" spans="1:2" ht="15">
      <c r="A66" s="80" t="s">
        <v>14</v>
      </c>
      <c r="B66" s="87" t="s">
        <v>101</v>
      </c>
    </row>
    <row r="67" spans="1:2" ht="15">
      <c r="A67" s="81"/>
      <c r="B67" s="89"/>
    </row>
    <row r="68" spans="1:2" ht="15">
      <c r="A68" s="80" t="s">
        <v>21</v>
      </c>
      <c r="B68" s="87" t="s">
        <v>69</v>
      </c>
    </row>
    <row r="69" spans="1:2" ht="15">
      <c r="A69" s="81"/>
      <c r="B69" s="89"/>
    </row>
    <row r="70" spans="1:2" ht="45">
      <c r="A70" s="80" t="s">
        <v>24</v>
      </c>
      <c r="B70" s="87" t="s">
        <v>102</v>
      </c>
    </row>
    <row r="71" spans="1:2" ht="15">
      <c r="A71" s="81"/>
      <c r="B71" s="89"/>
    </row>
    <row r="72" spans="1:2" ht="30">
      <c r="A72" s="80" t="s">
        <v>52</v>
      </c>
      <c r="B72" s="87" t="s">
        <v>70</v>
      </c>
    </row>
    <row r="73" spans="1:2" ht="15">
      <c r="A73" s="81"/>
      <c r="B73" s="89"/>
    </row>
    <row r="74" spans="1:2" ht="30">
      <c r="A74" s="80" t="s">
        <v>51</v>
      </c>
      <c r="B74" s="87" t="s">
        <v>71</v>
      </c>
    </row>
    <row r="75" spans="1:2" ht="15">
      <c r="A75" s="81"/>
      <c r="B75" s="89"/>
    </row>
    <row r="76" spans="1:2" ht="135">
      <c r="A76" s="80" t="s">
        <v>18</v>
      </c>
      <c r="B76" s="87" t="s">
        <v>103</v>
      </c>
    </row>
    <row r="77" spans="1:2" ht="15">
      <c r="A77" s="86"/>
      <c r="B77" s="88"/>
    </row>
  </sheetData>
  <sheetProtection password="C74C" sheet="1"/>
  <mergeCells count="2">
    <mergeCell ref="A1:B4"/>
    <mergeCell ref="A5:B5"/>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02"/>
  <sheetViews>
    <sheetView tabSelected="1" zoomScalePageLayoutView="0" workbookViewId="0" topLeftCell="A1">
      <selection activeCell="A1" sqref="A1:E1"/>
    </sheetView>
  </sheetViews>
  <sheetFormatPr defaultColWidth="9.140625" defaultRowHeight="15"/>
  <cols>
    <col min="1" max="1" width="2.57421875" style="0" customWidth="1"/>
    <col min="2" max="2" width="3.140625" style="0" customWidth="1"/>
    <col min="3" max="3" width="65.421875" style="57" bestFit="1" customWidth="1"/>
    <col min="4" max="4" width="19.7109375" style="107" bestFit="1" customWidth="1"/>
    <col min="5" max="5" width="2.57421875" style="0" customWidth="1"/>
  </cols>
  <sheetData>
    <row r="1" spans="1:5" ht="123" customHeight="1">
      <c r="A1" s="168" t="s">
        <v>279</v>
      </c>
      <c r="B1" s="169"/>
      <c r="C1" s="169"/>
      <c r="D1" s="169"/>
      <c r="E1" s="169"/>
    </row>
    <row r="2" spans="2:4" ht="21.75" customHeight="1">
      <c r="B2" s="164" t="s">
        <v>104</v>
      </c>
      <c r="C2" s="164"/>
      <c r="D2" s="166" t="s">
        <v>105</v>
      </c>
    </row>
    <row r="3" spans="2:4" ht="15.75" thickBot="1">
      <c r="B3" s="165"/>
      <c r="C3" s="165"/>
      <c r="D3" s="167"/>
    </row>
    <row r="4" spans="2:4" s="74" customFormat="1" ht="18.75" customHeight="1">
      <c r="B4" s="108" t="s">
        <v>106</v>
      </c>
      <c r="C4" s="109"/>
      <c r="D4" s="110"/>
    </row>
    <row r="5" spans="3:4" s="74" customFormat="1" ht="18.75" customHeight="1">
      <c r="C5" s="109" t="s">
        <v>107</v>
      </c>
      <c r="D5" s="110" t="s">
        <v>262</v>
      </c>
    </row>
    <row r="6" spans="3:4" s="74" customFormat="1" ht="18.75" customHeight="1">
      <c r="C6" s="109" t="s">
        <v>108</v>
      </c>
      <c r="D6" s="110" t="s">
        <v>263</v>
      </c>
    </row>
    <row r="7" spans="3:4" s="74" customFormat="1" ht="18.75" customHeight="1">
      <c r="C7" s="109" t="s">
        <v>109</v>
      </c>
      <c r="D7" s="110" t="s">
        <v>264</v>
      </c>
    </row>
    <row r="8" spans="3:4" s="74" customFormat="1" ht="18.75" customHeight="1">
      <c r="C8" s="109" t="s">
        <v>110</v>
      </c>
      <c r="D8" s="110" t="s">
        <v>265</v>
      </c>
    </row>
    <row r="9" spans="3:4" s="74" customFormat="1" ht="18.75" customHeight="1">
      <c r="C9" s="109" t="s">
        <v>111</v>
      </c>
      <c r="D9" s="110">
        <v>3001</v>
      </c>
    </row>
    <row r="10" spans="3:4" s="74" customFormat="1" ht="18.75" customHeight="1">
      <c r="C10" s="109" t="s">
        <v>112</v>
      </c>
      <c r="D10" s="110" t="s">
        <v>266</v>
      </c>
    </row>
    <row r="11" spans="3:4" s="74" customFormat="1" ht="18.75" customHeight="1">
      <c r="C11" s="109" t="s">
        <v>113</v>
      </c>
      <c r="D11" s="110">
        <v>3002</v>
      </c>
    </row>
    <row r="12" spans="3:4" s="74" customFormat="1" ht="18.75" customHeight="1">
      <c r="C12" s="109" t="s">
        <v>114</v>
      </c>
      <c r="D12" s="110" t="s">
        <v>267</v>
      </c>
    </row>
    <row r="13" spans="3:4" s="74" customFormat="1" ht="18.75" customHeight="1">
      <c r="C13" s="109" t="s">
        <v>115</v>
      </c>
      <c r="D13" s="110" t="s">
        <v>268</v>
      </c>
    </row>
    <row r="14" spans="3:4" s="74" customFormat="1" ht="18.75" customHeight="1">
      <c r="C14" s="109" t="s">
        <v>296</v>
      </c>
      <c r="D14" s="110" t="s">
        <v>269</v>
      </c>
    </row>
    <row r="15" spans="3:4" s="74" customFormat="1" ht="18.75" customHeight="1">
      <c r="C15" s="109" t="s">
        <v>297</v>
      </c>
      <c r="D15" s="110">
        <v>3003</v>
      </c>
    </row>
    <row r="16" spans="3:4" s="74" customFormat="1" ht="18.75" customHeight="1">
      <c r="C16" s="109" t="s">
        <v>298</v>
      </c>
      <c r="D16" s="110" t="s">
        <v>270</v>
      </c>
    </row>
    <row r="17" spans="3:4" s="74" customFormat="1" ht="18.75" customHeight="1">
      <c r="C17" s="109" t="s">
        <v>299</v>
      </c>
      <c r="D17" s="110" t="s">
        <v>271</v>
      </c>
    </row>
    <row r="18" spans="3:4" s="74" customFormat="1" ht="18.75" customHeight="1">
      <c r="C18" s="109" t="s">
        <v>300</v>
      </c>
      <c r="D18" s="110" t="s">
        <v>293</v>
      </c>
    </row>
    <row r="19" spans="3:4" s="113" customFormat="1" ht="18.75" customHeight="1">
      <c r="C19" s="114" t="s">
        <v>301</v>
      </c>
      <c r="D19" s="115" t="s">
        <v>294</v>
      </c>
    </row>
    <row r="20" spans="3:4" s="74" customFormat="1" ht="18.75" customHeight="1">
      <c r="C20" s="109" t="s">
        <v>116</v>
      </c>
      <c r="D20" s="110">
        <v>3004</v>
      </c>
    </row>
    <row r="21" spans="3:4" s="74" customFormat="1" ht="18.75" customHeight="1">
      <c r="C21" s="109" t="s">
        <v>117</v>
      </c>
      <c r="D21" s="110" t="s">
        <v>272</v>
      </c>
    </row>
    <row r="22" spans="3:4" s="74" customFormat="1" ht="18.75" customHeight="1">
      <c r="C22" s="109" t="s">
        <v>118</v>
      </c>
      <c r="D22" s="110" t="s">
        <v>278</v>
      </c>
    </row>
    <row r="23" spans="3:4" s="74" customFormat="1" ht="18.75" customHeight="1">
      <c r="C23" s="109" t="s">
        <v>119</v>
      </c>
      <c r="D23" s="110">
        <v>3080</v>
      </c>
    </row>
    <row r="24" spans="3:4" s="74" customFormat="1" ht="18.75" customHeight="1">
      <c r="C24" s="109" t="s">
        <v>120</v>
      </c>
      <c r="D24" s="110" t="s">
        <v>273</v>
      </c>
    </row>
    <row r="25" spans="3:4" s="74" customFormat="1" ht="18.75" customHeight="1">
      <c r="C25" s="109" t="s">
        <v>121</v>
      </c>
      <c r="D25" s="110" t="s">
        <v>274</v>
      </c>
    </row>
    <row r="26" spans="3:4" s="74" customFormat="1" ht="18.75" customHeight="1">
      <c r="C26" s="109" t="s">
        <v>122</v>
      </c>
      <c r="D26" s="110" t="s">
        <v>275</v>
      </c>
    </row>
    <row r="27" spans="3:4" s="74" customFormat="1" ht="18.75" customHeight="1">
      <c r="C27" s="109" t="s">
        <v>123</v>
      </c>
      <c r="D27" s="110" t="s">
        <v>276</v>
      </c>
    </row>
    <row r="28" spans="3:4" s="74" customFormat="1" ht="18.75" customHeight="1">
      <c r="C28" s="109" t="s">
        <v>113</v>
      </c>
      <c r="D28" s="110">
        <v>3006</v>
      </c>
    </row>
    <row r="29" spans="3:4" s="74" customFormat="1" ht="18.75" customHeight="1">
      <c r="C29" s="109" t="s">
        <v>124</v>
      </c>
      <c r="D29" s="110" t="s">
        <v>277</v>
      </c>
    </row>
    <row r="30" spans="3:4" s="74" customFormat="1" ht="18.75" customHeight="1">
      <c r="C30" s="109" t="s">
        <v>295</v>
      </c>
      <c r="D30" s="110" t="s">
        <v>280</v>
      </c>
    </row>
    <row r="31" spans="2:4" s="74" customFormat="1" ht="18.75" customHeight="1">
      <c r="B31" s="108" t="s">
        <v>125</v>
      </c>
      <c r="C31" s="109"/>
      <c r="D31" s="110"/>
    </row>
    <row r="32" spans="3:4" s="74" customFormat="1" ht="18.75" customHeight="1">
      <c r="C32" s="109" t="s">
        <v>126</v>
      </c>
      <c r="D32" s="110" t="s">
        <v>172</v>
      </c>
    </row>
    <row r="33" spans="3:4" s="74" customFormat="1" ht="18.75" customHeight="1">
      <c r="C33" s="109" t="s">
        <v>127</v>
      </c>
      <c r="D33" s="110" t="s">
        <v>173</v>
      </c>
    </row>
    <row r="34" spans="3:4" s="74" customFormat="1" ht="18.75" customHeight="1">
      <c r="C34" s="109" t="s">
        <v>128</v>
      </c>
      <c r="D34" s="110" t="s">
        <v>174</v>
      </c>
    </row>
    <row r="35" spans="3:4" s="74" customFormat="1" ht="18.75" customHeight="1">
      <c r="C35" s="109" t="s">
        <v>129</v>
      </c>
      <c r="D35" s="110" t="s">
        <v>175</v>
      </c>
    </row>
    <row r="36" spans="3:4" s="74" customFormat="1" ht="18.75" customHeight="1">
      <c r="C36" s="109" t="s">
        <v>130</v>
      </c>
      <c r="D36" s="110" t="s">
        <v>176</v>
      </c>
    </row>
    <row r="37" spans="3:4" s="74" customFormat="1" ht="18.75" customHeight="1">
      <c r="C37" s="109" t="s">
        <v>131</v>
      </c>
      <c r="D37" s="110" t="s">
        <v>177</v>
      </c>
    </row>
    <row r="38" spans="3:4" s="74" customFormat="1" ht="18.75" customHeight="1">
      <c r="C38" s="109" t="s">
        <v>132</v>
      </c>
      <c r="D38" s="110" t="s">
        <v>178</v>
      </c>
    </row>
    <row r="39" spans="3:4" s="74" customFormat="1" ht="18.75" customHeight="1">
      <c r="C39" s="109" t="s">
        <v>133</v>
      </c>
      <c r="D39" s="110" t="s">
        <v>179</v>
      </c>
    </row>
    <row r="40" spans="3:4" s="74" customFormat="1" ht="18.75" customHeight="1">
      <c r="C40" s="109" t="s">
        <v>134</v>
      </c>
      <c r="D40" s="110" t="s">
        <v>180</v>
      </c>
    </row>
    <row r="41" spans="3:4" s="74" customFormat="1" ht="18.75" customHeight="1">
      <c r="C41" s="109" t="s">
        <v>135</v>
      </c>
      <c r="D41" s="110" t="s">
        <v>181</v>
      </c>
    </row>
    <row r="42" spans="3:4" s="74" customFormat="1" ht="18.75" customHeight="1">
      <c r="C42" s="109" t="s">
        <v>136</v>
      </c>
      <c r="D42" s="110" t="s">
        <v>182</v>
      </c>
    </row>
    <row r="43" spans="3:4" s="74" customFormat="1" ht="18.75" customHeight="1">
      <c r="C43" s="109" t="s">
        <v>137</v>
      </c>
      <c r="D43" s="110" t="s">
        <v>183</v>
      </c>
    </row>
    <row r="44" spans="3:4" s="74" customFormat="1" ht="18.75" customHeight="1">
      <c r="C44" s="109" t="s">
        <v>138</v>
      </c>
      <c r="D44" s="110" t="s">
        <v>184</v>
      </c>
    </row>
    <row r="45" spans="3:4" s="74" customFormat="1" ht="18.75" customHeight="1">
      <c r="C45" s="109" t="s">
        <v>139</v>
      </c>
      <c r="D45" s="110" t="s">
        <v>185</v>
      </c>
    </row>
    <row r="46" spans="3:4" s="74" customFormat="1" ht="18.75" customHeight="1">
      <c r="C46" s="109" t="s">
        <v>140</v>
      </c>
      <c r="D46" s="110" t="s">
        <v>186</v>
      </c>
    </row>
    <row r="47" spans="3:4" s="74" customFormat="1" ht="18.75" customHeight="1">
      <c r="C47" s="109" t="s">
        <v>141</v>
      </c>
      <c r="D47" s="110" t="s">
        <v>187</v>
      </c>
    </row>
    <row r="48" spans="3:4" s="74" customFormat="1" ht="18.75" customHeight="1">
      <c r="C48" s="109" t="s">
        <v>142</v>
      </c>
      <c r="D48" s="110" t="s">
        <v>188</v>
      </c>
    </row>
    <row r="49" spans="3:4" s="74" customFormat="1" ht="18.75" customHeight="1">
      <c r="C49" s="109" t="s">
        <v>143</v>
      </c>
      <c r="D49" s="110" t="s">
        <v>189</v>
      </c>
    </row>
    <row r="50" spans="3:4" s="74" customFormat="1" ht="18.75" customHeight="1">
      <c r="C50" s="109" t="s">
        <v>144</v>
      </c>
      <c r="D50" s="110" t="s">
        <v>190</v>
      </c>
    </row>
    <row r="51" spans="3:4" s="74" customFormat="1" ht="18.75" customHeight="1">
      <c r="C51" s="109" t="s">
        <v>145</v>
      </c>
      <c r="D51" s="110" t="s">
        <v>191</v>
      </c>
    </row>
    <row r="52" spans="3:4" s="74" customFormat="1" ht="18.75" customHeight="1">
      <c r="C52" s="109" t="s">
        <v>146</v>
      </c>
      <c r="D52" s="110" t="s">
        <v>192</v>
      </c>
    </row>
    <row r="53" spans="3:4" s="74" customFormat="1" ht="18.75" customHeight="1">
      <c r="C53" s="109" t="s">
        <v>147</v>
      </c>
      <c r="D53" s="110" t="s">
        <v>193</v>
      </c>
    </row>
    <row r="54" spans="3:4" s="74" customFormat="1" ht="18.75" customHeight="1">
      <c r="C54" s="109" t="s">
        <v>148</v>
      </c>
      <c r="D54" s="110" t="s">
        <v>194</v>
      </c>
    </row>
    <row r="55" spans="3:4" s="74" customFormat="1" ht="18.75" customHeight="1">
      <c r="C55" s="109" t="s">
        <v>149</v>
      </c>
      <c r="D55" s="110" t="s">
        <v>195</v>
      </c>
    </row>
    <row r="56" spans="3:4" s="74" customFormat="1" ht="18.75" customHeight="1">
      <c r="C56" s="109" t="s">
        <v>150</v>
      </c>
      <c r="D56" s="110" t="s">
        <v>196</v>
      </c>
    </row>
    <row r="57" spans="3:4" s="74" customFormat="1" ht="18.75" customHeight="1">
      <c r="C57" s="109" t="s">
        <v>151</v>
      </c>
      <c r="D57" s="110" t="s">
        <v>197</v>
      </c>
    </row>
    <row r="58" spans="3:4" s="74" customFormat="1" ht="18.75" customHeight="1">
      <c r="C58" s="109" t="s">
        <v>152</v>
      </c>
      <c r="D58" s="110" t="s">
        <v>198</v>
      </c>
    </row>
    <row r="59" spans="3:4" s="74" customFormat="1" ht="18.75" customHeight="1">
      <c r="C59" s="109" t="s">
        <v>153</v>
      </c>
      <c r="D59" s="110" t="s">
        <v>199</v>
      </c>
    </row>
    <row r="60" spans="3:4" s="74" customFormat="1" ht="18.75" customHeight="1">
      <c r="C60" s="109" t="s">
        <v>154</v>
      </c>
      <c r="D60" s="110" t="s">
        <v>200</v>
      </c>
    </row>
    <row r="61" spans="3:4" s="74" customFormat="1" ht="18.75" customHeight="1">
      <c r="C61" s="109" t="s">
        <v>155</v>
      </c>
      <c r="D61" s="110" t="s">
        <v>201</v>
      </c>
    </row>
    <row r="62" spans="3:4" s="74" customFormat="1" ht="18.75" customHeight="1">
      <c r="C62" s="109" t="s">
        <v>156</v>
      </c>
      <c r="D62" s="110" t="s">
        <v>202</v>
      </c>
    </row>
    <row r="63" spans="3:4" s="74" customFormat="1" ht="18.75" customHeight="1">
      <c r="C63" s="109" t="s">
        <v>157</v>
      </c>
      <c r="D63" s="110" t="s">
        <v>203</v>
      </c>
    </row>
    <row r="64" spans="3:4" s="74" customFormat="1" ht="18.75" customHeight="1">
      <c r="C64" s="109" t="s">
        <v>158</v>
      </c>
      <c r="D64" s="110" t="s">
        <v>204</v>
      </c>
    </row>
    <row r="65" spans="3:4" s="74" customFormat="1" ht="18.75" customHeight="1">
      <c r="C65" s="109" t="s">
        <v>159</v>
      </c>
      <c r="D65" s="110" t="s">
        <v>205</v>
      </c>
    </row>
    <row r="66" spans="3:4" s="74" customFormat="1" ht="18.75" customHeight="1">
      <c r="C66" s="109" t="s">
        <v>160</v>
      </c>
      <c r="D66" s="110" t="s">
        <v>206</v>
      </c>
    </row>
    <row r="67" spans="3:4" s="74" customFormat="1" ht="18.75" customHeight="1">
      <c r="C67" s="109" t="s">
        <v>161</v>
      </c>
      <c r="D67" s="110" t="s">
        <v>207</v>
      </c>
    </row>
    <row r="68" spans="3:4" s="74" customFormat="1" ht="18.75" customHeight="1">
      <c r="C68" s="109" t="s">
        <v>162</v>
      </c>
      <c r="D68" s="110" t="s">
        <v>208</v>
      </c>
    </row>
    <row r="69" spans="3:4" s="74" customFormat="1" ht="18.75" customHeight="1">
      <c r="C69" s="109" t="s">
        <v>163</v>
      </c>
      <c r="D69" s="110" t="s">
        <v>209</v>
      </c>
    </row>
    <row r="70" spans="3:4" s="74" customFormat="1" ht="18.75" customHeight="1">
      <c r="C70" s="109" t="s">
        <v>164</v>
      </c>
      <c r="D70" s="110" t="s">
        <v>210</v>
      </c>
    </row>
    <row r="71" spans="3:4" s="74" customFormat="1" ht="18.75" customHeight="1">
      <c r="C71" s="109" t="s">
        <v>165</v>
      </c>
      <c r="D71" s="110" t="s">
        <v>211</v>
      </c>
    </row>
    <row r="72" spans="3:4" s="74" customFormat="1" ht="18.75" customHeight="1">
      <c r="C72" s="109" t="s">
        <v>166</v>
      </c>
      <c r="D72" s="110" t="s">
        <v>212</v>
      </c>
    </row>
    <row r="73" spans="3:4" s="74" customFormat="1" ht="18.75" customHeight="1">
      <c r="C73" s="109" t="s">
        <v>167</v>
      </c>
      <c r="D73" s="110" t="s">
        <v>213</v>
      </c>
    </row>
    <row r="74" spans="3:4" s="74" customFormat="1" ht="18.75" customHeight="1">
      <c r="C74" s="109" t="s">
        <v>168</v>
      </c>
      <c r="D74" s="110" t="s">
        <v>214</v>
      </c>
    </row>
    <row r="75" spans="3:4" s="74" customFormat="1" ht="18.75" customHeight="1">
      <c r="C75" s="109" t="s">
        <v>169</v>
      </c>
      <c r="D75" s="110" t="s">
        <v>215</v>
      </c>
    </row>
    <row r="76" spans="3:4" s="74" customFormat="1" ht="18.75" customHeight="1">
      <c r="C76" s="109" t="s">
        <v>170</v>
      </c>
      <c r="D76" s="110" t="s">
        <v>216</v>
      </c>
    </row>
    <row r="77" spans="3:4" s="74" customFormat="1" ht="18.75" customHeight="1">
      <c r="C77" s="109" t="s">
        <v>303</v>
      </c>
      <c r="D77" s="110" t="s">
        <v>281</v>
      </c>
    </row>
    <row r="78" spans="3:4" s="74" customFormat="1" ht="18.75" customHeight="1">
      <c r="C78" s="109" t="s">
        <v>171</v>
      </c>
      <c r="D78" s="110" t="s">
        <v>217</v>
      </c>
    </row>
    <row r="79" spans="2:4" s="74" customFormat="1" ht="18.75" customHeight="1">
      <c r="B79" s="108" t="s">
        <v>218</v>
      </c>
      <c r="C79" s="109"/>
      <c r="D79" s="110"/>
    </row>
    <row r="80" spans="3:4" s="74" customFormat="1" ht="18.75" customHeight="1">
      <c r="C80" s="109" t="s">
        <v>219</v>
      </c>
      <c r="D80" s="110" t="s">
        <v>229</v>
      </c>
    </row>
    <row r="81" spans="3:4" s="74" customFormat="1" ht="18.75" customHeight="1">
      <c r="C81" s="109" t="s">
        <v>220</v>
      </c>
      <c r="D81" s="110" t="s">
        <v>230</v>
      </c>
    </row>
    <row r="82" spans="3:4" s="74" customFormat="1" ht="18.75" customHeight="1">
      <c r="C82" s="109" t="s">
        <v>221</v>
      </c>
      <c r="D82" s="110" t="s">
        <v>231</v>
      </c>
    </row>
    <row r="83" spans="3:4" s="74" customFormat="1" ht="18.75" customHeight="1">
      <c r="C83" s="109" t="s">
        <v>222</v>
      </c>
      <c r="D83" s="110" t="s">
        <v>232</v>
      </c>
    </row>
    <row r="84" spans="3:4" s="74" customFormat="1" ht="18.75" customHeight="1">
      <c r="C84" s="109" t="s">
        <v>223</v>
      </c>
      <c r="D84" s="110" t="s">
        <v>233</v>
      </c>
    </row>
    <row r="85" spans="3:4" s="74" customFormat="1" ht="18.75" customHeight="1">
      <c r="C85" s="109" t="s">
        <v>224</v>
      </c>
      <c r="D85" s="110" t="s">
        <v>234</v>
      </c>
    </row>
    <row r="86" spans="3:4" s="74" customFormat="1" ht="18.75" customHeight="1">
      <c r="C86" s="109" t="s">
        <v>225</v>
      </c>
      <c r="D86" s="110" t="s">
        <v>235</v>
      </c>
    </row>
    <row r="87" spans="3:4" s="74" customFormat="1" ht="18.75" customHeight="1">
      <c r="C87" s="109" t="s">
        <v>226</v>
      </c>
      <c r="D87" s="110" t="s">
        <v>236</v>
      </c>
    </row>
    <row r="88" spans="3:4" s="74" customFormat="1" ht="18.75" customHeight="1">
      <c r="C88" s="109" t="s">
        <v>227</v>
      </c>
      <c r="D88" s="110" t="s">
        <v>237</v>
      </c>
    </row>
    <row r="89" spans="3:4" s="74" customFormat="1" ht="18.75" customHeight="1">
      <c r="C89" s="109" t="s">
        <v>228</v>
      </c>
      <c r="D89" s="110" t="s">
        <v>238</v>
      </c>
    </row>
    <row r="90" spans="3:4" s="74" customFormat="1" ht="18.75" customHeight="1">
      <c r="C90" s="109" t="s">
        <v>302</v>
      </c>
      <c r="D90" s="110" t="s">
        <v>239</v>
      </c>
    </row>
    <row r="91" spans="2:4" s="74" customFormat="1" ht="18.75" customHeight="1">
      <c r="B91" s="108" t="s">
        <v>250</v>
      </c>
      <c r="C91" s="109"/>
      <c r="D91" s="110"/>
    </row>
    <row r="92" spans="3:4" s="74" customFormat="1" ht="18.75" customHeight="1">
      <c r="C92" s="109" t="s">
        <v>240</v>
      </c>
      <c r="D92" s="110" t="s">
        <v>252</v>
      </c>
    </row>
    <row r="93" spans="3:4" s="74" customFormat="1" ht="18.75" customHeight="1">
      <c r="C93" s="109" t="s">
        <v>241</v>
      </c>
      <c r="D93" s="110" t="s">
        <v>253</v>
      </c>
    </row>
    <row r="94" spans="3:4" s="74" customFormat="1" ht="18.75" customHeight="1">
      <c r="C94" s="109" t="s">
        <v>242</v>
      </c>
      <c r="D94" s="110" t="s">
        <v>254</v>
      </c>
    </row>
    <row r="95" spans="3:4" s="74" customFormat="1" ht="18.75" customHeight="1">
      <c r="C95" s="109" t="s">
        <v>243</v>
      </c>
      <c r="D95" s="110" t="s">
        <v>255</v>
      </c>
    </row>
    <row r="96" spans="3:4" s="74" customFormat="1" ht="18.75" customHeight="1">
      <c r="C96" s="109" t="s">
        <v>244</v>
      </c>
      <c r="D96" s="110" t="s">
        <v>256</v>
      </c>
    </row>
    <row r="97" spans="3:4" s="74" customFormat="1" ht="18.75" customHeight="1">
      <c r="C97" s="109" t="s">
        <v>245</v>
      </c>
      <c r="D97" s="110" t="s">
        <v>257</v>
      </c>
    </row>
    <row r="98" spans="3:4" s="74" customFormat="1" ht="18.75" customHeight="1">
      <c r="C98" s="109" t="s">
        <v>246</v>
      </c>
      <c r="D98" s="110" t="s">
        <v>258</v>
      </c>
    </row>
    <row r="99" spans="3:4" s="74" customFormat="1" ht="18.75" customHeight="1">
      <c r="C99" s="109" t="s">
        <v>247</v>
      </c>
      <c r="D99" s="110" t="s">
        <v>259</v>
      </c>
    </row>
    <row r="100" spans="3:4" s="74" customFormat="1" ht="18.75" customHeight="1">
      <c r="C100" s="109" t="s">
        <v>248</v>
      </c>
      <c r="D100" s="110" t="s">
        <v>260</v>
      </c>
    </row>
    <row r="101" spans="3:4" s="74" customFormat="1" ht="18.75" customHeight="1">
      <c r="C101" s="109" t="s">
        <v>249</v>
      </c>
      <c r="D101" s="110" t="s">
        <v>261</v>
      </c>
    </row>
    <row r="102" spans="3:4" s="74" customFormat="1" ht="18.75" customHeight="1">
      <c r="C102" s="109" t="s">
        <v>304</v>
      </c>
      <c r="D102" s="110" t="s">
        <v>251</v>
      </c>
    </row>
  </sheetData>
  <sheetProtection password="C74C" sheet="1" objects="1" scenarios="1"/>
  <mergeCells count="3">
    <mergeCell ref="B2:C3"/>
    <mergeCell ref="D2:D3"/>
    <mergeCell ref="A1:E1"/>
  </mergeCells>
  <conditionalFormatting sqref="C5:D30">
    <cfRule type="expression" priority="4" dxfId="0" stopIfTrue="1">
      <formula>EXACT(MOD(ROW(C5),2),1)</formula>
    </cfRule>
  </conditionalFormatting>
  <conditionalFormatting sqref="C32:D78">
    <cfRule type="expression" priority="3" dxfId="0" stopIfTrue="1">
      <formula>EXACT(MOD(ROW(B32),2),0)</formula>
    </cfRule>
  </conditionalFormatting>
  <conditionalFormatting sqref="C80:D90">
    <cfRule type="expression" priority="2" dxfId="0" stopIfTrue="1">
      <formula>EXACT(MOD(ROW(C80),2),0)</formula>
    </cfRule>
  </conditionalFormatting>
  <conditionalFormatting sqref="C92:D102">
    <cfRule type="expression" priority="1" dxfId="0" stopIfTrue="1">
      <formula>EXACT(MOD(ROW(C92),2),0)</formula>
    </cfRule>
  </conditionalFormatting>
  <printOptions/>
  <pageMargins left="0.7" right="0.7" top="0.75" bottom="0.75"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 EHR EH Workbook</dc:title>
  <dc:subject/>
  <dc:creator>Michael LaMarche</dc:creator>
  <cp:keywords/>
  <dc:description/>
  <cp:lastModifiedBy>Kim Fraim</cp:lastModifiedBy>
  <cp:lastPrinted>2012-02-10T16:13:14Z</cp:lastPrinted>
  <dcterms:created xsi:type="dcterms:W3CDTF">2011-07-11T18:43:00Z</dcterms:created>
  <dcterms:modified xsi:type="dcterms:W3CDTF">2017-02-06T16:20:37Z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Document Category">
    <vt:lpwstr>2</vt:lpwstr>
  </property>
  <property fmtid="{D5CDD505-2E9C-101B-9397-08002B2CF9AE}" pid="3" name="Subproject">
    <vt:lpwstr>3;#Design &amp; Oversight</vt:lpwstr>
  </property>
  <property fmtid="{D5CDD505-2E9C-101B-9397-08002B2CF9AE}" pid="4" name="Description0">
    <vt:lpwstr>NYS EHR EH Workbook</vt:lpwstr>
  </property>
  <property fmtid="{D5CDD505-2E9C-101B-9397-08002B2CF9AE}" pid="5" name="ContentType">
    <vt:lpwstr>Document</vt:lpwstr>
  </property>
  <property fmtid="{D5CDD505-2E9C-101B-9397-08002B2CF9AE}" pid="6" name="Document Type">
    <vt:lpwstr>9</vt:lpwstr>
  </property>
  <property fmtid="{D5CDD505-2E9C-101B-9397-08002B2CF9AE}" pid="7" name="Client">
    <vt:lpwstr>DOH</vt:lpwstr>
  </property>
  <property fmtid="{D5CDD505-2E9C-101B-9397-08002B2CF9AE}" pid="8" name="Status">
    <vt:lpwstr>1</vt:lpwstr>
  </property>
  <property fmtid="{D5CDD505-2E9C-101B-9397-08002B2CF9AE}" pid="9" name="NYSTEC ID">
    <vt:lpwstr>TA 0330</vt:lpwstr>
  </property>
  <property fmtid="{D5CDD505-2E9C-101B-9397-08002B2CF9AE}" pid="10" name="Project Title">
    <vt:lpwstr>DOH HIT Planning</vt:lpwstr>
  </property>
  <property fmtid="{D5CDD505-2E9C-101B-9397-08002B2CF9AE}" pid="11" name="ContentTypeId">
    <vt:lpwstr>0x01010078C60712F2BD45408299CD5013E82D10</vt:lpwstr>
  </property>
</Properties>
</file>